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drawings/drawing6.xml" ContentType="application/vnd.openxmlformats-officedocument.drawing+xml"/>
  <Override PartName="/xl/tables/table4.xml" ContentType="application/vnd.openxmlformats-officedocument.spreadsheetml.table+xml"/>
  <Override PartName="/xl/drawings/drawing7.xml" ContentType="application/vnd.openxmlformats-officedocument.drawing+xml"/>
  <Override PartName="/xl/tables/table5.xml" ContentType="application/vnd.openxmlformats-officedocument.spreadsheetml.tab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tables/table6.xml" ContentType="application/vnd.openxmlformats-officedocument.spreadsheetml.table+xml"/>
  <Override PartName="/xl/drawings/drawing11.xml" ContentType="application/vnd.openxmlformats-officedocument.drawing+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DieseArbeitsmappe" defaultThemeVersion="124226"/>
  <mc:AlternateContent xmlns:mc="http://schemas.openxmlformats.org/markup-compatibility/2006">
    <mc:Choice Requires="x15">
      <x15ac:absPath xmlns:x15ac="http://schemas.microsoft.com/office/spreadsheetml/2010/11/ac" url="https://itschwed-my.sharepoint.com/personal/info_schwed_org/Documents/1_BUSINESS/2 FEHLZEITENPLANER/2025/"/>
    </mc:Choice>
  </mc:AlternateContent>
  <xr:revisionPtr revIDLastSave="854" documentId="6_{D0587AD1-DCCD-4764-ABA3-2EB35C5AA9DD}" xr6:coauthVersionLast="47" xr6:coauthVersionMax="47" xr10:uidLastSave="{FC9CA010-BA1E-4543-BF5B-45453B1A9486}"/>
  <workbookProtection workbookAlgorithmName="SHA-512" workbookHashValue="l7Ac4sqkuuOA8Gb+IhsaIQbB/hBIZRgNWwMDfFOEEYnTRN1QO5nwJkgxoMRCIsG9qqM8Irdam/460NJLcaijNA==" workbookSaltValue="WCSqnlFekkQoryI6tEnxWA==" workbookSpinCount="100000" lockStructure="1"/>
  <bookViews>
    <workbookView xWindow="-120" yWindow="-120" windowWidth="29040" windowHeight="15720" tabRatio="855" xr2:uid="{00000000-000D-0000-FFFF-FFFF00000000}"/>
  </bookViews>
  <sheets>
    <sheet name="Arbeitshinweise" sheetId="24" r:id="rId1"/>
    <sheet name="Navigation" sheetId="23" r:id="rId2"/>
    <sheet name="Mitarbeiter" sheetId="16" r:id="rId3"/>
    <sheet name="Feiertage" sheetId="17" r:id="rId4"/>
    <sheet name="Fehlzeiten" sheetId="28" r:id="rId5"/>
    <sheet name="JahresÜ genommene Urlaubstage" sheetId="21" r:id="rId6"/>
    <sheet name="JahresÜ Fehlzeiten" sheetId="30" r:id="rId7"/>
    <sheet name="JahresKalender" sheetId="26" r:id="rId8"/>
    <sheet name="Urlaubsantrag und MA Übersicht" sheetId="31" r:id="rId9"/>
    <sheet name="Jan" sheetId="1" r:id="rId10"/>
    <sheet name="Feb" sheetId="4" r:id="rId11"/>
  </sheets>
  <definedNames>
    <definedName name="_xlnm.Print_Titles" localSheetId="10">Feb!$1:$7</definedName>
    <definedName name="_xlnm.Print_Titles" localSheetId="6">'JahresÜ Fehlzeiten'!$B:$E,'JahresÜ Fehlzeiten'!$1:$7</definedName>
    <definedName name="_xlnm.Print_Titles" localSheetId="5">'JahresÜ genommene Urlaubstage'!$1:$3</definedName>
    <definedName name="_xlnm.Print_Titles" localSheetId="9">Jan!$1:$7</definedName>
    <definedName name="Feiertage">Feiertage!$B$18:$B$37</definedName>
    <definedName name="Ferien">Feiertage!$J$18:$L$25</definedName>
    <definedName name="fortbildung">Jan!$AN$9:$AN$11</definedName>
    <definedName name="krank">Jan!$AM$9:$AM$11</definedName>
    <definedName name="SonderUrl">Jan!$AO$9:$AO$11</definedName>
    <definedName name="StartJahr">Feiertage!$B$2</definedName>
    <definedName name="UnbezUrl">Jan!$AP$9:$AP$11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7" i="4" l="1"/>
  <c r="AP10" i="4" s="1"/>
  <c r="AO7" i="4"/>
  <c r="AO10" i="4" s="1"/>
  <c r="AO9" i="4"/>
  <c r="AP9" i="4"/>
  <c r="D8" i="28"/>
  <c r="AP3" i="1" s="1"/>
  <c r="D9" i="28"/>
  <c r="AP4" i="1"/>
  <c r="AR7" i="1"/>
  <c r="AR9" i="1" s="1"/>
  <c r="AQ7" i="1"/>
  <c r="AQ10" i="1" s="1"/>
  <c r="AO11" i="4" l="1"/>
  <c r="AP11" i="4"/>
  <c r="AR11" i="1"/>
  <c r="AR10" i="1"/>
  <c r="AQ11" i="1"/>
  <c r="AQ9" i="1"/>
  <c r="D7" i="28" l="1"/>
  <c r="E11" i="30"/>
  <c r="AN7" i="4"/>
  <c r="AM7" i="4"/>
  <c r="AL7" i="4"/>
  <c r="AK7" i="4"/>
  <c r="AN7" i="1"/>
  <c r="AO7" i="1"/>
  <c r="AO10" i="1" s="1"/>
  <c r="AP7" i="1"/>
  <c r="D4" i="28"/>
  <c r="D5" i="28"/>
  <c r="D6" i="28"/>
  <c r="AN1" i="4" s="1"/>
  <c r="AN2" i="4"/>
  <c r="AP2" i="1"/>
  <c r="W7" i="30"/>
  <c r="V7" i="30"/>
  <c r="U7" i="30"/>
  <c r="T7" i="30"/>
  <c r="S7" i="30"/>
  <c r="R7" i="30"/>
  <c r="Q7" i="30"/>
  <c r="N7" i="30"/>
  <c r="M7" i="30"/>
  <c r="L7" i="30"/>
  <c r="K7" i="30"/>
  <c r="J7" i="30"/>
  <c r="I7" i="30"/>
  <c r="H7" i="30"/>
  <c r="AJ4" i="4" l="1"/>
  <c r="AO9" i="1"/>
  <c r="AN11" i="1"/>
  <c r="AP11" i="1"/>
  <c r="AN10" i="1"/>
  <c r="AP10" i="1"/>
  <c r="AN9" i="1"/>
  <c r="AP9" i="1"/>
  <c r="AO11" i="1"/>
  <c r="D1" i="30"/>
  <c r="AL3" i="1"/>
  <c r="AJ3" i="4"/>
  <c r="D2" i="30"/>
  <c r="AP1" i="1"/>
  <c r="AN4" i="4"/>
  <c r="D3" i="30"/>
  <c r="D4" i="30"/>
  <c r="AL4" i="1"/>
  <c r="AN3" i="4"/>
  <c r="X5" i="28" l="1"/>
  <c r="W5" i="28"/>
  <c r="V5" i="28" l="1"/>
  <c r="U5" i="28"/>
  <c r="T5" i="28"/>
  <c r="S5" i="28"/>
  <c r="AL10" i="1" l="1"/>
  <c r="AL11" i="1"/>
  <c r="I4" i="16"/>
  <c r="I3" i="16"/>
  <c r="E4" i="16"/>
  <c r="E3" i="16"/>
  <c r="C5" i="21" l="1"/>
  <c r="D5" i="21"/>
  <c r="C6" i="21"/>
  <c r="D6" i="21"/>
  <c r="C10" i="4"/>
  <c r="E10" i="4" s="1"/>
  <c r="C11" i="4"/>
  <c r="E11" i="4" s="1"/>
  <c r="C10" i="1"/>
  <c r="E10" i="1" s="1"/>
  <c r="D10" i="1"/>
  <c r="C11" i="1"/>
  <c r="E11" i="1" s="1"/>
  <c r="D11" i="1"/>
  <c r="AK10" i="1" l="1"/>
  <c r="D10" i="4" s="1"/>
  <c r="AK11" i="1"/>
  <c r="D11" i="4" s="1"/>
  <c r="AI11" i="4" s="1"/>
  <c r="E5" i="21"/>
  <c r="E6" i="21"/>
  <c r="F6" i="21"/>
  <c r="AJ10" i="4"/>
  <c r="AJ11" i="4"/>
  <c r="R5" i="28"/>
  <c r="Q5" i="28"/>
  <c r="P5" i="28"/>
  <c r="O5" i="28"/>
  <c r="D10" i="30"/>
  <c r="D11" i="30"/>
  <c r="C10" i="30"/>
  <c r="C11" i="30"/>
  <c r="I2" i="16"/>
  <c r="D4" i="21" s="1"/>
  <c r="O11" i="30" l="1"/>
  <c r="D9" i="1"/>
  <c r="D9" i="30"/>
  <c r="F11" i="30"/>
  <c r="F10" i="30"/>
  <c r="C37" i="17" l="1"/>
  <c r="C36" i="17"/>
  <c r="C35" i="17"/>
  <c r="C34" i="17"/>
  <c r="D13" i="17"/>
  <c r="D11" i="17" s="1"/>
  <c r="D12" i="17" l="1"/>
  <c r="D6" i="17"/>
  <c r="D7" i="17"/>
  <c r="D5" i="17"/>
  <c r="D8" i="17" s="1"/>
  <c r="D9" i="17" l="1"/>
  <c r="D10" i="17" s="1"/>
  <c r="D14" i="17" s="1"/>
  <c r="D15" i="17" l="1"/>
  <c r="AL9" i="1" l="1"/>
  <c r="AM7" i="1"/>
  <c r="P7" i="30"/>
  <c r="G7" i="30"/>
  <c r="E2" i="16"/>
  <c r="E1" i="1"/>
  <c r="C4" i="21" l="1"/>
  <c r="C9" i="1"/>
  <c r="E9" i="1" s="1"/>
  <c r="C9" i="4"/>
  <c r="E9" i="4" s="1"/>
  <c r="C9" i="30"/>
  <c r="J10" i="30"/>
  <c r="J11" i="30"/>
  <c r="AM11" i="1"/>
  <c r="G11" i="30" s="1"/>
  <c r="AM10" i="1"/>
  <c r="G10" i="30" s="1"/>
  <c r="H10" i="30"/>
  <c r="H11" i="30"/>
  <c r="I10" i="30"/>
  <c r="I11" i="30"/>
  <c r="AL11" i="4"/>
  <c r="Q11" i="30" s="1"/>
  <c r="AL10" i="4"/>
  <c r="AM11" i="4"/>
  <c r="R11" i="30" s="1"/>
  <c r="AM10" i="4"/>
  <c r="AN11" i="4"/>
  <c r="AN10" i="4"/>
  <c r="AK10" i="4"/>
  <c r="O10" i="30" s="1"/>
  <c r="E10" i="30" s="1"/>
  <c r="AK11" i="4"/>
  <c r="P11" i="30" s="1"/>
  <c r="F6" i="1"/>
  <c r="G6" i="1" s="1"/>
  <c r="H6" i="1" s="1"/>
  <c r="I6" i="1" s="1"/>
  <c r="J6" i="1" s="1"/>
  <c r="K6" i="1" s="1"/>
  <c r="L6" i="1" s="1"/>
  <c r="M6" i="1" s="1"/>
  <c r="N6" i="1" s="1"/>
  <c r="O6" i="1" s="1"/>
  <c r="P6" i="1" s="1"/>
  <c r="Q6" i="1" s="1"/>
  <c r="R6" i="1" s="1"/>
  <c r="S6" i="1" s="1"/>
  <c r="T6" i="1" s="1"/>
  <c r="U6" i="1" s="1"/>
  <c r="V6" i="1" s="1"/>
  <c r="W6" i="1" s="1"/>
  <c r="X6" i="1" s="1"/>
  <c r="Y6" i="1" s="1"/>
  <c r="Z6" i="1" s="1"/>
  <c r="AA6" i="1" s="1"/>
  <c r="AB6" i="1" s="1"/>
  <c r="AC6" i="1" s="1"/>
  <c r="AD6" i="1" s="1"/>
  <c r="AE6" i="1" s="1"/>
  <c r="AF6" i="1" s="1"/>
  <c r="AG6" i="1" s="1"/>
  <c r="AH6" i="1" s="1"/>
  <c r="AI6" i="1" s="1"/>
  <c r="AJ6" i="1" s="1"/>
  <c r="F7" i="1"/>
  <c r="E1" i="4"/>
  <c r="AM9" i="1"/>
  <c r="J7" i="21" l="1"/>
  <c r="M7" i="21"/>
  <c r="S11" i="30"/>
  <c r="Q10" i="30"/>
  <c r="R10" i="30"/>
  <c r="P10" i="30"/>
  <c r="S10" i="30"/>
  <c r="J9" i="30"/>
  <c r="F9" i="30"/>
  <c r="H9" i="30"/>
  <c r="I9" i="30"/>
  <c r="G9" i="30"/>
  <c r="L7" i="21"/>
  <c r="K7" i="21"/>
  <c r="P7" i="21"/>
  <c r="N7" i="21"/>
  <c r="I7" i="21"/>
  <c r="G7" i="21"/>
  <c r="AK9" i="1"/>
  <c r="D9" i="4" s="1"/>
  <c r="E4" i="21"/>
  <c r="E7" i="21" s="1"/>
  <c r="G7" i="1"/>
  <c r="F5" i="1"/>
  <c r="F7" i="4"/>
  <c r="F6" i="4"/>
  <c r="G6" i="4" s="1"/>
  <c r="H6" i="4" s="1"/>
  <c r="I6" i="4" s="1"/>
  <c r="J6" i="4" s="1"/>
  <c r="K6" i="4" s="1"/>
  <c r="L6" i="4" s="1"/>
  <c r="M6" i="4" s="1"/>
  <c r="N6" i="4" s="1"/>
  <c r="O6" i="4" s="1"/>
  <c r="P6" i="4" s="1"/>
  <c r="Q6" i="4" s="1"/>
  <c r="R6" i="4" s="1"/>
  <c r="S6" i="4" s="1"/>
  <c r="T6" i="4" s="1"/>
  <c r="U6" i="4" s="1"/>
  <c r="V6" i="4" s="1"/>
  <c r="W6" i="4" s="1"/>
  <c r="X6" i="4" s="1"/>
  <c r="Y6" i="4" s="1"/>
  <c r="Z6" i="4" s="1"/>
  <c r="AA6" i="4" s="1"/>
  <c r="AB6" i="4" s="1"/>
  <c r="AC6" i="4" s="1"/>
  <c r="AD6" i="4" s="1"/>
  <c r="AE6" i="4" s="1"/>
  <c r="AF6" i="4" s="1"/>
  <c r="AG6" i="4" s="1"/>
  <c r="H7" i="21" l="1"/>
  <c r="O7" i="21"/>
  <c r="G7" i="4"/>
  <c r="F5" i="4"/>
  <c r="H7" i="1"/>
  <c r="G5" i="1"/>
  <c r="AM9" i="4"/>
  <c r="AK9" i="4"/>
  <c r="Q6" i="21"/>
  <c r="AN9" i="4"/>
  <c r="AJ9" i="4"/>
  <c r="AL9" i="4"/>
  <c r="Q9" i="30" l="1"/>
  <c r="O9" i="30"/>
  <c r="E9" i="30" s="1"/>
  <c r="P9" i="30"/>
  <c r="R9" i="30"/>
  <c r="S9" i="30"/>
  <c r="I7" i="1"/>
  <c r="H5" i="1"/>
  <c r="H7" i="4"/>
  <c r="G5" i="4"/>
  <c r="R6" i="21"/>
  <c r="I7" i="4" l="1"/>
  <c r="H5" i="4"/>
  <c r="J7" i="1"/>
  <c r="I5" i="1"/>
  <c r="K7" i="1" l="1"/>
  <c r="J5" i="1"/>
  <c r="J7" i="4"/>
  <c r="I5" i="4"/>
  <c r="L7" i="1" l="1"/>
  <c r="K5" i="1"/>
  <c r="K7" i="4"/>
  <c r="J5" i="4"/>
  <c r="L7" i="4" l="1"/>
  <c r="K5" i="4"/>
  <c r="M7" i="1"/>
  <c r="L5" i="1"/>
  <c r="M7" i="4" l="1"/>
  <c r="L5" i="4"/>
  <c r="N7" i="1"/>
  <c r="M5" i="1"/>
  <c r="N7" i="4" l="1"/>
  <c r="M5" i="4"/>
  <c r="O7" i="1"/>
  <c r="N5" i="1"/>
  <c r="P7" i="1" l="1"/>
  <c r="O5" i="1"/>
  <c r="O7" i="4"/>
  <c r="N5" i="4"/>
  <c r="P7" i="4" l="1"/>
  <c r="O5" i="4"/>
  <c r="Q7" i="1"/>
  <c r="P5" i="1"/>
  <c r="R7" i="1" l="1"/>
  <c r="Q5" i="1"/>
  <c r="Q7" i="4"/>
  <c r="P5" i="4"/>
  <c r="S7" i="1" l="1"/>
  <c r="R5" i="1"/>
  <c r="R7" i="4"/>
  <c r="Q5" i="4"/>
  <c r="T7" i="1" l="1"/>
  <c r="S5" i="1"/>
  <c r="S7" i="4"/>
  <c r="R5" i="4"/>
  <c r="T7" i="4" l="1"/>
  <c r="S5" i="4"/>
  <c r="U7" i="1"/>
  <c r="T5" i="1"/>
  <c r="V7" i="1" l="1"/>
  <c r="U5" i="1"/>
  <c r="U7" i="4"/>
  <c r="T5" i="4"/>
  <c r="V7" i="4" l="1"/>
  <c r="U5" i="4"/>
  <c r="W7" i="1"/>
  <c r="V5" i="1"/>
  <c r="X7" i="1" l="1"/>
  <c r="W5" i="1"/>
  <c r="W7" i="4"/>
  <c r="V5" i="4"/>
  <c r="X7" i="4" l="1"/>
  <c r="W5" i="4"/>
  <c r="Y7" i="1"/>
  <c r="X5" i="1"/>
  <c r="Z7" i="1" l="1"/>
  <c r="Y5" i="1"/>
  <c r="Y7" i="4"/>
  <c r="X5" i="4"/>
  <c r="Z7" i="4" l="1"/>
  <c r="Y5" i="4"/>
  <c r="AA7" i="1"/>
  <c r="Z5" i="1"/>
  <c r="AB7" i="1" l="1"/>
  <c r="AA5" i="1"/>
  <c r="AA7" i="4"/>
  <c r="Z5" i="4"/>
  <c r="AC7" i="1" l="1"/>
  <c r="AB5" i="1"/>
  <c r="AB7" i="4"/>
  <c r="AA5" i="4"/>
  <c r="AC7" i="4" l="1"/>
  <c r="AB5" i="4"/>
  <c r="AD7" i="1"/>
  <c r="AC5" i="1"/>
  <c r="AE7" i="1" l="1"/>
  <c r="AD5" i="1"/>
  <c r="AD7" i="4"/>
  <c r="AC5" i="4"/>
  <c r="AE7" i="4" l="1"/>
  <c r="AD5" i="4"/>
  <c r="AF7" i="1"/>
  <c r="AE5" i="1"/>
  <c r="AG7" i="1" l="1"/>
  <c r="AF5" i="1"/>
  <c r="AF7" i="4"/>
  <c r="AE5" i="4"/>
  <c r="AG7" i="4" l="1"/>
  <c r="AF5" i="4"/>
  <c r="AH7" i="1"/>
  <c r="AG5" i="1"/>
  <c r="AG5" i="4" l="1"/>
  <c r="AI7" i="1"/>
  <c r="AH5" i="1"/>
  <c r="AJ7" i="1" l="1"/>
  <c r="AJ5" i="1" s="1"/>
  <c r="AI5" i="1"/>
  <c r="AI10" i="4" l="1"/>
  <c r="F5" i="21"/>
  <c r="Q5" i="21" s="1"/>
  <c r="R5" i="21" l="1"/>
  <c r="AI9" i="4"/>
  <c r="F4" i="21"/>
  <c r="F7" i="21" s="1"/>
  <c r="R4" i="21" l="1"/>
  <c r="R7" i="21" s="1"/>
  <c r="Q4" i="21"/>
  <c r="Q7" i="21" s="1"/>
</calcChain>
</file>

<file path=xl/sharedStrings.xml><?xml version="1.0" encoding="utf-8"?>
<sst xmlns="http://schemas.openxmlformats.org/spreadsheetml/2006/main" count="275" uniqueCount="167">
  <si>
    <t>Mitarbeiter</t>
  </si>
  <si>
    <t>Resturlaub</t>
  </si>
  <si>
    <t>Arbeitshinweise</t>
  </si>
  <si>
    <t>Urlaubsanspruch 
hier eintragen:</t>
  </si>
  <si>
    <t xml:space="preserve">Schreiben Sie einen Kommentar auf meiner Website </t>
  </si>
  <si>
    <t xml:space="preserve">Schreiben Sie mir eine Email: </t>
  </si>
  <si>
    <t>ü</t>
  </si>
  <si>
    <t>www.Schwed.org</t>
  </si>
  <si>
    <t>info@schwed.org</t>
  </si>
  <si>
    <t>a</t>
  </si>
  <si>
    <t>b</t>
  </si>
  <si>
    <t>c</t>
  </si>
  <si>
    <t>D</t>
  </si>
  <si>
    <t>E</t>
  </si>
  <si>
    <t>D+E</t>
  </si>
  <si>
    <t>m</t>
  </si>
  <si>
    <t>n</t>
  </si>
  <si>
    <t>Jahr</t>
  </si>
  <si>
    <t>Monat</t>
  </si>
  <si>
    <t>Tag</t>
  </si>
  <si>
    <t>Datum</t>
  </si>
  <si>
    <t>Neujahr</t>
  </si>
  <si>
    <t>Karfreitag</t>
  </si>
  <si>
    <t>Ostersonntag</t>
  </si>
  <si>
    <t>Ostermontag</t>
  </si>
  <si>
    <t>Tag der Arbeit</t>
  </si>
  <si>
    <t>Chr. Himmelfahrt</t>
  </si>
  <si>
    <t>Pfingstsonntag</t>
  </si>
  <si>
    <t>Pfingstmontag</t>
  </si>
  <si>
    <t>Fronleichnam</t>
  </si>
  <si>
    <t>Mariä Himmelfahrt</t>
  </si>
  <si>
    <t>Allerheiligen</t>
  </si>
  <si>
    <t>Heiligabend</t>
  </si>
  <si>
    <t>1. WH-Feiertag</t>
  </si>
  <si>
    <t>2. WH-Feiertag</t>
  </si>
  <si>
    <t>Gesamt-
Urlaub</t>
  </si>
  <si>
    <t>Januar</t>
  </si>
  <si>
    <t>Februar</t>
  </si>
  <si>
    <t>März</t>
  </si>
  <si>
    <t>April</t>
  </si>
  <si>
    <t>Mai</t>
  </si>
  <si>
    <t>Juni</t>
  </si>
  <si>
    <t>Juli</t>
  </si>
  <si>
    <t>August</t>
  </si>
  <si>
    <t>September</t>
  </si>
  <si>
    <t>Oktober</t>
  </si>
  <si>
    <t>November</t>
  </si>
  <si>
    <t>Dezember</t>
  </si>
  <si>
    <t>Jahresübersicht - Genommener Urlaub pro Monat</t>
  </si>
  <si>
    <t>Gesamt-Urlaubstage</t>
  </si>
  <si>
    <t>Grafische Übersicht pro Mitarbeiter</t>
  </si>
  <si>
    <t>Feiertag bzw. freie Tage</t>
  </si>
  <si>
    <t>Rest-Urlaub</t>
  </si>
  <si>
    <t>Urlaubs-
Anspruch</t>
  </si>
  <si>
    <t>Gesamt aller Mitarbeiter</t>
  </si>
  <si>
    <t>K</t>
  </si>
  <si>
    <t>Fortbildung</t>
  </si>
  <si>
    <t>F</t>
  </si>
  <si>
    <t>SU</t>
  </si>
  <si>
    <t>UU</t>
  </si>
  <si>
    <t>1 = Ganzer Tag Urlaub</t>
  </si>
  <si>
    <t>k</t>
  </si>
  <si>
    <t>Schwed</t>
  </si>
  <si>
    <t>Anuschka</t>
  </si>
  <si>
    <t>0,5 = halber Tag Urlaub</t>
  </si>
  <si>
    <t>Krank</t>
  </si>
  <si>
    <t>Unbez. Urlaub</t>
  </si>
  <si>
    <t>Fehlzeit-Kürzel</t>
  </si>
  <si>
    <t>Fehlzeit</t>
  </si>
  <si>
    <t>Anzeige</t>
  </si>
  <si>
    <t>Fehlzeiten-Übersicht</t>
  </si>
  <si>
    <t>U</t>
  </si>
  <si>
    <r>
      <t xml:space="preserve">Die Feiertage werden automatisch in den Kalender übernommen. Es können Feiertage gelöscht werden und auch individuelle freie Tage eingetragen werden. 
Bitte überprüfen Sie diese trotzdem in jedem neuen Jahr!
</t>
    </r>
    <r>
      <rPr>
        <b/>
        <sz val="9"/>
        <color indexed="10"/>
        <rFont val="Arial"/>
        <family val="2"/>
      </rPr>
      <t>Aber Achtung:</t>
    </r>
    <r>
      <rPr>
        <sz val="9"/>
        <rFont val="Arial"/>
        <family val="2"/>
      </rPr>
      <t xml:space="preserve"> Die gelb eingefärbten Feiertage werden automatisch jedes Jahr neu berechnet. Wenn die Werte in den Zellen überschrieben werden, sind die Formeln gelöscht und die Feiertage werden nicht mehr automatisch berechnet.
In den weiß eingefärbten Zellen können manuell Datumswerte eingetragen werden, die ähnlich, wie die Feiertage, als freie Zeiten gelten sollen.</t>
    </r>
  </si>
  <si>
    <t>Schauen Sie sich meine Video-Anleitung für die Anpassung des Fehlzeitenplaners an!</t>
  </si>
  <si>
    <t>Sonderurlaub</t>
  </si>
  <si>
    <t>Spalte1</t>
  </si>
  <si>
    <t>MANR</t>
  </si>
  <si>
    <t>Klein</t>
  </si>
  <si>
    <t>Peter</t>
  </si>
  <si>
    <t>Ferien Saarland</t>
  </si>
  <si>
    <t>von</t>
  </si>
  <si>
    <t>bis</t>
  </si>
  <si>
    <t>Ferienbezeichnung</t>
  </si>
  <si>
    <t>Weihnachtsferien</t>
  </si>
  <si>
    <t>Faschingsferien</t>
  </si>
  <si>
    <t>Osterferien / Frühjahrsferien</t>
  </si>
  <si>
    <t>Pfingstferien</t>
  </si>
  <si>
    <t>Sommerferien</t>
  </si>
  <si>
    <t>Herbstferien</t>
  </si>
  <si>
    <t>Spalte2</t>
  </si>
  <si>
    <t>Spalte3</t>
  </si>
  <si>
    <t>Spalte4</t>
  </si>
  <si>
    <t>Spalte5</t>
  </si>
  <si>
    <t>Spalte6</t>
  </si>
  <si>
    <t>Spalte7</t>
  </si>
  <si>
    <t>Spalte8</t>
  </si>
  <si>
    <t>Spalte9</t>
  </si>
  <si>
    <t>Spalte10</t>
  </si>
  <si>
    <t>Spalte11</t>
  </si>
  <si>
    <t>Spalte12</t>
  </si>
  <si>
    <t>Spalte13</t>
  </si>
  <si>
    <t>Spalte14</t>
  </si>
  <si>
    <t>Spalte15</t>
  </si>
  <si>
    <t>Spalte16</t>
  </si>
  <si>
    <t>Spalte17</t>
  </si>
  <si>
    <t>Spalte18</t>
  </si>
  <si>
    <t>Spalte19</t>
  </si>
  <si>
    <t>Spalte20</t>
  </si>
  <si>
    <t>Spalte21</t>
  </si>
  <si>
    <t>Spalte22</t>
  </si>
  <si>
    <t>Spalte23</t>
  </si>
  <si>
    <t>Spalte24</t>
  </si>
  <si>
    <t>Spalte25</t>
  </si>
  <si>
    <t>Spalte26</t>
  </si>
  <si>
    <t>Spalte27</t>
  </si>
  <si>
    <t>Spalte28</t>
  </si>
  <si>
    <t>Spalte29</t>
  </si>
  <si>
    <t>Spalte30</t>
  </si>
  <si>
    <t>Spalte31</t>
  </si>
  <si>
    <t>Spalte32</t>
  </si>
  <si>
    <t>Spalte33</t>
  </si>
  <si>
    <t>Spalte34</t>
  </si>
  <si>
    <t>Spalte35</t>
  </si>
  <si>
    <t>Spalte36</t>
  </si>
  <si>
    <t>Spalte37</t>
  </si>
  <si>
    <t>Spalte38</t>
  </si>
  <si>
    <t>Spalte39</t>
  </si>
  <si>
    <t>Spalte40</t>
  </si>
  <si>
    <t>Spalte41</t>
  </si>
  <si>
    <t>Spalte92</t>
  </si>
  <si>
    <t>Spalte93</t>
  </si>
  <si>
    <t>Spalte94</t>
  </si>
  <si>
    <t>Spalte95</t>
  </si>
  <si>
    <t>su</t>
  </si>
  <si>
    <t>uu</t>
  </si>
  <si>
    <t>Hilfsspalten für Ausgabe</t>
  </si>
  <si>
    <t>Gerade Mon</t>
  </si>
  <si>
    <t>Ungerade Mon</t>
  </si>
  <si>
    <t>Spaltennummern</t>
  </si>
  <si>
    <t>Vormonat</t>
  </si>
  <si>
    <t>Urlaub</t>
  </si>
  <si>
    <t>akt. Monat</t>
  </si>
  <si>
    <t>anspruch</t>
  </si>
  <si>
    <t>Urlaubs-</t>
  </si>
  <si>
    <t>Tragen Sie die Daten für Ihre Ferien ein! 
Immer aufsteigend sortiert!</t>
  </si>
  <si>
    <t>KW</t>
  </si>
  <si>
    <t>aktuell</t>
  </si>
  <si>
    <t xml:space="preserve">Mitarbeiternamen </t>
  </si>
  <si>
    <t>Mitarbeiter-Name
hier eingeben</t>
  </si>
  <si>
    <t>Mitarbeiter-Vorname
hier eingeben</t>
  </si>
  <si>
    <t>Resturlaub 
Vorjahr eingeben:</t>
  </si>
  <si>
    <t>Silvester</t>
  </si>
  <si>
    <t>Spalte922</t>
  </si>
  <si>
    <t>Spalte933</t>
  </si>
  <si>
    <t>Spalte944</t>
  </si>
  <si>
    <t>Spalte955</t>
  </si>
  <si>
    <t>Bei Fragen zur Vorlage, nutzen Sie einfach eine der folgenden Kontaktmöglichkeiten:</t>
  </si>
  <si>
    <t>Zusatzurlaub 
lt. Vertrag eingeben:</t>
  </si>
  <si>
    <t>Tag der Deutschen Einheit</t>
  </si>
  <si>
    <t>Spalte42</t>
  </si>
  <si>
    <t>Spalte43</t>
  </si>
  <si>
    <t>Spalte392</t>
  </si>
  <si>
    <t>x</t>
  </si>
  <si>
    <t>Text</t>
  </si>
  <si>
    <t>y</t>
  </si>
  <si>
    <t>X</t>
  </si>
  <si>
    <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</si>
</sst>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dd"/>
    <numFmt numFmtId="165" formatCode="ddd"/>
    <numFmt numFmtId="166" formatCode="mmmm\ yyyy"/>
    <numFmt numFmtId="167" formatCode="0.0"/>
    <numFmt numFmtId="168" formatCode="yyyy"/>
    <numFmt numFmtId="169" formatCode="dddd"/>
    <numFmt numFmtId="170" formatCode="0.0;\-0.0;;@"/>
  </numFmts>
  <fonts count="39" x14ac:knownFonts="1">
    <font>
      <sz val="11"/>
      <color theme="1"/>
      <name val="Calibri"/>
      <family val="2"/>
      <scheme val="minor"/>
    </font>
    <font>
      <sz val="11"/>
      <color theme="1"/>
      <name val="Calibri"/>
      <family val="2"/>
    </font>
    <font>
      <b/>
      <sz val="14"/>
      <color theme="1"/>
      <name val="Calibri"/>
      <family val="2"/>
      <scheme val="minor"/>
    </font>
    <font>
      <u/>
      <sz val="11"/>
      <color theme="10"/>
      <name val="Calibri"/>
      <family val="2"/>
      <scheme val="minor"/>
    </font>
    <font>
      <b/>
      <sz val="14"/>
      <color rgb="FF000000"/>
      <name val="Calibri"/>
      <family val="2"/>
    </font>
    <font>
      <sz val="11"/>
      <color rgb="FF000000"/>
      <name val="Calibri"/>
      <family val="2"/>
    </font>
    <font>
      <sz val="11"/>
      <color theme="1"/>
      <name val="Calibri"/>
      <family val="2"/>
    </font>
    <font>
      <sz val="11"/>
      <name val="Calibri"/>
      <family val="2"/>
    </font>
    <font>
      <b/>
      <sz val="14"/>
      <name val="Calibri"/>
      <family val="2"/>
    </font>
    <font>
      <sz val="11"/>
      <name val="Calibri"/>
      <family val="2"/>
      <scheme val="minor"/>
    </font>
    <font>
      <b/>
      <sz val="14"/>
      <color theme="6"/>
      <name val="Wingdings"/>
      <charset val="2"/>
    </font>
    <font>
      <b/>
      <sz val="22"/>
      <name val="Calibri"/>
      <family val="2"/>
      <scheme val="minor"/>
    </font>
    <font>
      <b/>
      <sz val="11"/>
      <name val="Calibri"/>
      <family val="2"/>
      <scheme val="minor"/>
    </font>
    <font>
      <b/>
      <sz val="28"/>
      <color rgb="FF7A183F"/>
      <name val="Calibri"/>
      <family val="2"/>
    </font>
    <font>
      <u/>
      <sz val="11"/>
      <color rgb="FF7A183F"/>
      <name val="Calibri"/>
      <family val="2"/>
    </font>
    <font>
      <b/>
      <sz val="11"/>
      <color rgb="FF000000"/>
      <name val="Calibri"/>
      <family val="2"/>
    </font>
    <font>
      <b/>
      <sz val="11"/>
      <color rgb="FFFF0000"/>
      <name val="Calibri"/>
      <family val="2"/>
      <scheme val="minor"/>
    </font>
    <font>
      <sz val="12"/>
      <name val="Arial"/>
      <family val="2"/>
    </font>
    <font>
      <sz val="10"/>
      <name val="Arial"/>
      <family val="2"/>
    </font>
    <font>
      <sz val="10"/>
      <color indexed="16"/>
      <name val="Arial"/>
      <family val="2"/>
    </font>
    <font>
      <b/>
      <sz val="8"/>
      <name val="Arial"/>
      <family val="2"/>
    </font>
    <font>
      <sz val="9"/>
      <name val="Arial"/>
      <family val="2"/>
    </font>
    <font>
      <b/>
      <sz val="9"/>
      <color indexed="10"/>
      <name val="Arial"/>
      <family val="2"/>
    </font>
    <font>
      <sz val="9"/>
      <color indexed="16"/>
      <name val="Arial"/>
      <family val="2"/>
    </font>
    <font>
      <b/>
      <sz val="16"/>
      <name val="Calibri"/>
      <family val="2"/>
      <scheme val="minor"/>
    </font>
    <font>
      <b/>
      <sz val="11"/>
      <color theme="1"/>
      <name val="Calibri"/>
      <family val="2"/>
    </font>
    <font>
      <sz val="11"/>
      <color rgb="FFFFFFFF"/>
      <name val="Calibri"/>
      <family val="2"/>
      <scheme val="minor"/>
    </font>
    <font>
      <b/>
      <sz val="11"/>
      <color rgb="FFFF0000"/>
      <name val="Calibri"/>
      <family val="2"/>
    </font>
    <font>
      <b/>
      <sz val="10"/>
      <name val="Calibri"/>
      <family val="2"/>
      <scheme val="minor"/>
    </font>
    <font>
      <sz val="8"/>
      <name val="Calibri"/>
      <family val="2"/>
      <scheme val="minor"/>
    </font>
    <font>
      <b/>
      <sz val="11"/>
      <color theme="1"/>
      <name val="Calibri"/>
      <family val="2"/>
      <scheme val="minor"/>
    </font>
    <font>
      <sz val="8"/>
      <color rgb="FF000000"/>
      <name val="Segoe UI"/>
      <family val="2"/>
    </font>
    <font>
      <sz val="20"/>
      <color rgb="FFC00000"/>
      <name val="Arial"/>
      <family val="2"/>
    </font>
    <font>
      <b/>
      <sz val="9"/>
      <name val="Arial"/>
      <family val="2"/>
    </font>
    <font>
      <sz val="11"/>
      <color rgb="FFC00000"/>
      <name val="Calibri"/>
      <family val="2"/>
      <scheme val="minor"/>
    </font>
    <font>
      <sz val="10"/>
      <color theme="1"/>
      <name val="Calibri"/>
      <family val="2"/>
      <scheme val="minor"/>
    </font>
    <font>
      <sz val="10"/>
      <name val="Calibri"/>
      <family val="2"/>
      <scheme val="minor"/>
    </font>
    <font>
      <b/>
      <sz val="12"/>
      <color rgb="FFC00000"/>
      <name val="Arial"/>
      <family val="2"/>
    </font>
    <font>
      <sz val="10"/>
      <color rgb="FF000000"/>
      <name val="Calibri"/>
      <family val="2"/>
      <scheme val="minor"/>
    </font>
  </fonts>
  <fills count="14">
    <fill>
      <patternFill patternType="none"/>
    </fill>
    <fill>
      <patternFill patternType="gray125"/>
    </fill>
    <fill>
      <patternFill patternType="solid">
        <fgColor indexed="43"/>
        <bgColor indexed="64"/>
      </patternFill>
    </fill>
    <fill>
      <patternFill patternType="solid">
        <fgColor indexed="26"/>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rgb="FF92D050"/>
        <bgColor indexed="64"/>
      </patternFill>
    </fill>
    <fill>
      <patternFill patternType="solid">
        <fgColor theme="9" tint="0.79998168889431442"/>
        <bgColor indexed="64"/>
      </patternFill>
    </fill>
    <fill>
      <patternFill patternType="solid">
        <fgColor rgb="FFE8E8E8"/>
        <bgColor indexed="64"/>
      </patternFill>
    </fill>
    <fill>
      <patternFill patternType="solid">
        <fgColor theme="0" tint="-4.9989318521683403E-2"/>
        <bgColor indexed="64"/>
      </patternFill>
    </fill>
    <fill>
      <patternFill patternType="solid">
        <fgColor rgb="FFD34D4D"/>
        <bgColor indexed="64"/>
      </patternFill>
    </fill>
  </fills>
  <borders count="69">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thin">
        <color indexed="64"/>
      </left>
      <right style="thin">
        <color indexed="64"/>
      </right>
      <top/>
      <bottom style="thin">
        <color indexed="64"/>
      </bottom>
      <diagonal/>
    </border>
    <border>
      <left style="hair">
        <color indexed="64"/>
      </left>
      <right style="thin">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bottom style="hair">
        <color indexed="64"/>
      </bottom>
      <diagonal/>
    </border>
    <border>
      <left/>
      <right/>
      <top/>
      <bottom style="hair">
        <color indexed="64"/>
      </bottom>
      <diagonal/>
    </border>
    <border>
      <left/>
      <right/>
      <top style="hair">
        <color indexed="64"/>
      </top>
      <bottom style="hair">
        <color indexed="64"/>
      </bottom>
      <diagonal/>
    </border>
    <border>
      <left/>
      <right style="thin">
        <color indexed="64"/>
      </right>
      <top/>
      <bottom/>
      <diagonal/>
    </border>
    <border>
      <left style="thin">
        <color indexed="64"/>
      </left>
      <right style="thin">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hair">
        <color indexed="64"/>
      </top>
      <bottom style="hair">
        <color indexed="64"/>
      </bottom>
      <diagonal/>
    </border>
    <border>
      <left/>
      <right style="hair">
        <color indexed="64"/>
      </right>
      <top style="thin">
        <color indexed="64"/>
      </top>
      <bottom style="thin">
        <color indexed="64"/>
      </bottom>
      <diagonal/>
    </border>
    <border>
      <left style="hair">
        <color auto="1"/>
      </left>
      <right style="thin">
        <color auto="1"/>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style="thin">
        <color indexed="64"/>
      </top>
      <bottom/>
      <diagonal/>
    </border>
    <border>
      <left/>
      <right style="hair">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style="hair">
        <color indexed="64"/>
      </left>
      <right/>
      <top style="thin">
        <color indexed="64"/>
      </top>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264">
    <xf numFmtId="0" fontId="0" fillId="0" borderId="0" xfId="0"/>
    <xf numFmtId="0" fontId="0" fillId="0" borderId="0" xfId="0" applyAlignment="1">
      <alignment vertical="center"/>
    </xf>
    <xf numFmtId="0" fontId="9" fillId="0" borderId="0" xfId="0" applyFont="1"/>
    <xf numFmtId="0" fontId="9" fillId="0" borderId="0" xfId="0" applyFont="1" applyAlignment="1">
      <alignment horizontal="left"/>
    </xf>
    <xf numFmtId="0" fontId="9" fillId="0" borderId="0" xfId="0" applyFont="1" applyAlignment="1">
      <alignment vertical="center"/>
    </xf>
    <xf numFmtId="0" fontId="6" fillId="0" borderId="0" xfId="0" applyFont="1" applyAlignment="1">
      <alignment horizontal="left"/>
    </xf>
    <xf numFmtId="0" fontId="9" fillId="0" borderId="0" xfId="0" applyFont="1" applyAlignment="1">
      <alignment horizontal="center"/>
    </xf>
    <xf numFmtId="167" fontId="9" fillId="0" borderId="0" xfId="0" applyNumberFormat="1" applyFont="1"/>
    <xf numFmtId="0" fontId="18" fillId="0" borderId="0" xfId="0" applyFont="1" applyProtection="1">
      <protection locked="0"/>
    </xf>
    <xf numFmtId="0" fontId="19" fillId="0" borderId="0" xfId="0" applyFont="1" applyProtection="1">
      <protection locked="0"/>
    </xf>
    <xf numFmtId="0" fontId="21" fillId="0" borderId="0" xfId="0" applyFont="1" applyAlignment="1" applyProtection="1">
      <alignment vertical="center"/>
      <protection locked="0"/>
    </xf>
    <xf numFmtId="0" fontId="23" fillId="0" borderId="0" xfId="0" applyFont="1" applyAlignment="1" applyProtection="1">
      <alignment vertical="center"/>
      <protection locked="0"/>
    </xf>
    <xf numFmtId="0" fontId="21" fillId="0" borderId="0" xfId="0" applyFont="1" applyAlignment="1" applyProtection="1">
      <alignment horizontal="center" vertical="center"/>
      <protection locked="0"/>
    </xf>
    <xf numFmtId="0" fontId="21" fillId="0" borderId="0" xfId="0" applyFont="1" applyAlignment="1" applyProtection="1">
      <alignment vertical="top" wrapText="1"/>
      <protection locked="0"/>
    </xf>
    <xf numFmtId="0" fontId="17" fillId="0" borderId="0" xfId="0" applyFont="1" applyAlignment="1" applyProtection="1">
      <alignment vertical="top" wrapText="1"/>
      <protection locked="0"/>
    </xf>
    <xf numFmtId="14" fontId="21" fillId="4" borderId="24" xfId="0" applyNumberFormat="1" applyFont="1" applyFill="1" applyBorder="1" applyAlignment="1" applyProtection="1">
      <alignment horizontal="center" vertical="center"/>
      <protection locked="0" hidden="1"/>
    </xf>
    <xf numFmtId="169" fontId="21" fillId="4" borderId="25" xfId="0" applyNumberFormat="1" applyFont="1" applyFill="1" applyBorder="1" applyAlignment="1" applyProtection="1">
      <alignment horizontal="center" vertical="center"/>
      <protection locked="0" hidden="1"/>
    </xf>
    <xf numFmtId="167" fontId="12" fillId="0" borderId="5" xfId="0" applyNumberFormat="1" applyFont="1" applyBorder="1" applyAlignment="1">
      <alignment horizontal="center" vertical="center" wrapText="1"/>
    </xf>
    <xf numFmtId="167" fontId="12" fillId="0" borderId="4" xfId="0" applyNumberFormat="1" applyFont="1" applyBorder="1" applyAlignment="1">
      <alignment horizontal="center" vertical="center" wrapText="1"/>
    </xf>
    <xf numFmtId="167" fontId="9" fillId="0" borderId="30" xfId="0" applyNumberFormat="1" applyFont="1" applyBorder="1" applyAlignment="1">
      <alignment horizontal="center" vertical="center"/>
    </xf>
    <xf numFmtId="167" fontId="12" fillId="0" borderId="22" xfId="0" applyNumberFormat="1" applyFont="1" applyBorder="1" applyAlignment="1">
      <alignment horizontal="center"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center" vertical="center" wrapText="1"/>
      <protection locked="0"/>
    </xf>
    <xf numFmtId="0" fontId="0" fillId="0" borderId="0" xfId="0" applyAlignment="1" applyProtection="1">
      <alignment vertical="center"/>
      <protection locked="0"/>
    </xf>
    <xf numFmtId="0" fontId="0" fillId="0" borderId="0" xfId="0" applyAlignment="1" applyProtection="1">
      <alignment horizontal="center" vertical="center"/>
      <protection locked="0"/>
    </xf>
    <xf numFmtId="0" fontId="0" fillId="0" borderId="0" xfId="0" applyProtection="1">
      <protection locked="0"/>
    </xf>
    <xf numFmtId="0" fontId="0" fillId="0" borderId="0" xfId="0" applyAlignment="1" applyProtection="1">
      <alignment horizontal="center"/>
      <protection locked="0"/>
    </xf>
    <xf numFmtId="0" fontId="0" fillId="0" borderId="0" xfId="0" applyAlignment="1">
      <alignment horizontal="center" vertical="center"/>
    </xf>
    <xf numFmtId="14" fontId="21" fillId="2" borderId="24" xfId="0" applyNumberFormat="1" applyFont="1" applyFill="1" applyBorder="1" applyAlignment="1" applyProtection="1">
      <alignment horizontal="center" vertical="center"/>
      <protection hidden="1"/>
    </xf>
    <xf numFmtId="14" fontId="21" fillId="2" borderId="6" xfId="0" applyNumberFormat="1" applyFont="1" applyFill="1" applyBorder="1" applyAlignment="1" applyProtection="1">
      <alignment horizontal="center" vertical="center"/>
      <protection hidden="1"/>
    </xf>
    <xf numFmtId="169" fontId="21" fillId="2" borderId="23" xfId="0" applyNumberFormat="1" applyFont="1" applyFill="1" applyBorder="1" applyAlignment="1" applyProtection="1">
      <alignment horizontal="center" vertical="center"/>
      <protection hidden="1"/>
    </xf>
    <xf numFmtId="169" fontId="21" fillId="2" borderId="25" xfId="0" applyNumberFormat="1" applyFont="1" applyFill="1" applyBorder="1" applyAlignment="1" applyProtection="1">
      <alignment horizontal="center" vertical="center"/>
      <protection hidden="1"/>
    </xf>
    <xf numFmtId="0" fontId="9" fillId="0" borderId="0" xfId="0" applyFont="1" applyProtection="1">
      <protection locked="0"/>
    </xf>
    <xf numFmtId="167" fontId="9" fillId="0" borderId="8" xfId="0" applyNumberFormat="1" applyFont="1" applyBorder="1" applyAlignment="1" applyProtection="1">
      <alignment horizontal="center" vertical="center"/>
      <protection locked="0"/>
    </xf>
    <xf numFmtId="0" fontId="9" fillId="0" borderId="0" xfId="0" applyFont="1" applyAlignment="1" applyProtection="1">
      <alignment vertical="center"/>
      <protection locked="0"/>
    </xf>
    <xf numFmtId="0" fontId="9" fillId="0" borderId="0" xfId="0" applyFont="1" applyAlignment="1" applyProtection="1">
      <alignment horizontal="left"/>
      <protection locked="0"/>
    </xf>
    <xf numFmtId="167" fontId="9" fillId="0" borderId="0" xfId="0" applyNumberFormat="1" applyFont="1" applyProtection="1">
      <protection locked="0"/>
    </xf>
    <xf numFmtId="0" fontId="9" fillId="0" borderId="0" xfId="0" applyFont="1" applyAlignment="1" applyProtection="1">
      <alignment horizontal="center"/>
      <protection locked="0"/>
    </xf>
    <xf numFmtId="0" fontId="9" fillId="0" borderId="1" xfId="0" applyFont="1" applyBorder="1" applyAlignment="1">
      <alignment horizontal="left"/>
    </xf>
    <xf numFmtId="0" fontId="12" fillId="0" borderId="3" xfId="0" applyFont="1" applyBorder="1" applyAlignment="1">
      <alignment horizontal="left"/>
    </xf>
    <xf numFmtId="167" fontId="12" fillId="0" borderId="5" xfId="0" applyNumberFormat="1" applyFont="1" applyBorder="1" applyAlignment="1">
      <alignment horizontal="center" wrapText="1"/>
    </xf>
    <xf numFmtId="0" fontId="12" fillId="0" borderId="13" xfId="0" applyFont="1" applyBorder="1" applyAlignment="1">
      <alignment horizontal="center"/>
    </xf>
    <xf numFmtId="0" fontId="12" fillId="0" borderId="18" xfId="0" applyFont="1" applyBorder="1"/>
    <xf numFmtId="0" fontId="26" fillId="0" borderId="0" xfId="0" applyFont="1"/>
    <xf numFmtId="0" fontId="27" fillId="0" borderId="0" xfId="0" applyFont="1" applyAlignment="1">
      <alignment horizontal="left" vertical="center"/>
    </xf>
    <xf numFmtId="0" fontId="27" fillId="0" borderId="0" xfId="0" applyFont="1" applyAlignment="1">
      <alignment horizontal="left" vertical="top"/>
    </xf>
    <xf numFmtId="0" fontId="9" fillId="0" borderId="18" xfId="0" applyFont="1" applyBorder="1" applyAlignment="1">
      <alignment horizontal="center"/>
    </xf>
    <xf numFmtId="0" fontId="9" fillId="0" borderId="24" xfId="0" applyFont="1" applyBorder="1" applyAlignment="1">
      <alignment horizontal="center" vertical="center"/>
    </xf>
    <xf numFmtId="0" fontId="9" fillId="0" borderId="39" xfId="0" applyFont="1" applyBorder="1" applyAlignment="1">
      <alignment horizontal="center" vertical="center"/>
    </xf>
    <xf numFmtId="0" fontId="12" fillId="0" borderId="0" xfId="0" applyFont="1" applyAlignment="1">
      <alignment vertical="center"/>
    </xf>
    <xf numFmtId="0" fontId="30" fillId="0" borderId="0" xfId="0" applyFont="1" applyAlignment="1">
      <alignment vertical="center"/>
    </xf>
    <xf numFmtId="167" fontId="24" fillId="0" borderId="4" xfId="0" applyNumberFormat="1" applyFont="1" applyBorder="1" applyAlignment="1">
      <alignment vertical="center"/>
    </xf>
    <xf numFmtId="167" fontId="24" fillId="0" borderId="0" xfId="0" applyNumberFormat="1" applyFont="1" applyAlignment="1">
      <alignment vertical="center"/>
    </xf>
    <xf numFmtId="0" fontId="9" fillId="0" borderId="14" xfId="0" applyFont="1" applyBorder="1" applyAlignment="1">
      <alignment horizontal="center" vertical="center"/>
    </xf>
    <xf numFmtId="0" fontId="30" fillId="0" borderId="0" xfId="0" applyFont="1"/>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32" xfId="0" applyFont="1" applyBorder="1" applyAlignment="1">
      <alignment horizontal="center" vertical="center"/>
    </xf>
    <xf numFmtId="1" fontId="9" fillId="0" borderId="8" xfId="0" applyNumberFormat="1" applyFont="1" applyBorder="1" applyAlignment="1">
      <alignment horizontal="center" vertical="center"/>
    </xf>
    <xf numFmtId="167" fontId="12" fillId="0" borderId="2" xfId="0" applyNumberFormat="1" applyFont="1" applyBorder="1" applyAlignment="1">
      <alignment horizontal="center" vertical="center" wrapText="1"/>
    </xf>
    <xf numFmtId="0" fontId="9" fillId="0" borderId="37" xfId="0" applyFont="1" applyBorder="1"/>
    <xf numFmtId="0" fontId="9" fillId="0" borderId="38" xfId="0" applyFont="1" applyBorder="1"/>
    <xf numFmtId="0" fontId="9" fillId="0" borderId="46" xfId="0" applyFont="1" applyBorder="1"/>
    <xf numFmtId="0" fontId="9" fillId="0" borderId="36" xfId="0" applyFont="1" applyBorder="1" applyAlignment="1">
      <alignment horizontal="center"/>
    </xf>
    <xf numFmtId="0" fontId="12" fillId="0" borderId="43" xfId="0" applyFont="1" applyBorder="1" applyAlignment="1">
      <alignment horizontal="center"/>
    </xf>
    <xf numFmtId="0" fontId="12" fillId="0" borderId="36" xfId="0" applyFont="1" applyBorder="1"/>
    <xf numFmtId="167" fontId="12" fillId="0" borderId="48" xfId="0" applyNumberFormat="1" applyFont="1" applyBorder="1" applyAlignment="1">
      <alignment horizontal="center" vertical="center" wrapText="1"/>
    </xf>
    <xf numFmtId="0" fontId="2" fillId="0" borderId="0" xfId="0" applyFont="1" applyAlignment="1" applyProtection="1">
      <alignment vertical="center"/>
      <protection locked="0"/>
    </xf>
    <xf numFmtId="0" fontId="17" fillId="0" borderId="0" xfId="0" applyFont="1" applyProtection="1">
      <protection locked="0"/>
    </xf>
    <xf numFmtId="14" fontId="17" fillId="0" borderId="0" xfId="0" applyNumberFormat="1" applyFont="1" applyProtection="1">
      <protection locked="0"/>
    </xf>
    <xf numFmtId="0" fontId="17" fillId="0" borderId="22" xfId="0" applyFont="1" applyBorder="1" applyProtection="1">
      <protection locked="0" hidden="1"/>
    </xf>
    <xf numFmtId="14" fontId="20" fillId="10" borderId="6" xfId="0" applyNumberFormat="1" applyFont="1" applyFill="1" applyBorder="1" applyAlignment="1" applyProtection="1">
      <alignment horizontal="center" vertical="center"/>
      <protection locked="0" hidden="1"/>
    </xf>
    <xf numFmtId="14" fontId="20" fillId="10" borderId="23" xfId="0" applyNumberFormat="1" applyFont="1" applyFill="1" applyBorder="1" applyAlignment="1" applyProtection="1">
      <alignment horizontal="center" vertical="center"/>
      <protection locked="0" hidden="1"/>
    </xf>
    <xf numFmtId="0" fontId="20" fillId="10" borderId="7" xfId="0" applyFont="1" applyFill="1" applyBorder="1" applyAlignment="1" applyProtection="1">
      <alignment horizontal="left" vertical="center"/>
      <protection locked="0" hidden="1"/>
    </xf>
    <xf numFmtId="0" fontId="21" fillId="3" borderId="7" xfId="0" applyFont="1" applyFill="1" applyBorder="1" applyAlignment="1" applyProtection="1">
      <alignment vertical="center"/>
      <protection hidden="1"/>
    </xf>
    <xf numFmtId="0" fontId="21" fillId="3" borderId="26" xfId="0" applyFont="1" applyFill="1" applyBorder="1" applyAlignment="1">
      <alignment vertical="center"/>
    </xf>
    <xf numFmtId="169" fontId="21" fillId="4" borderId="25" xfId="0" applyNumberFormat="1" applyFont="1" applyFill="1" applyBorder="1" applyAlignment="1" applyProtection="1">
      <alignment horizontal="center" vertical="center"/>
      <protection hidden="1"/>
    </xf>
    <xf numFmtId="0" fontId="21" fillId="4" borderId="49" xfId="0" applyFont="1" applyFill="1" applyBorder="1" applyAlignment="1" applyProtection="1">
      <alignment vertical="center"/>
      <protection locked="0"/>
    </xf>
    <xf numFmtId="14" fontId="18" fillId="0" borderId="0" xfId="0" applyNumberFormat="1" applyFont="1" applyProtection="1">
      <protection locked="0"/>
    </xf>
    <xf numFmtId="0" fontId="33" fillId="11" borderId="50" xfId="0" applyFont="1" applyFill="1" applyBorder="1" applyAlignment="1" applyProtection="1">
      <alignment vertical="center"/>
      <protection locked="0"/>
    </xf>
    <xf numFmtId="0" fontId="18" fillId="11" borderId="51" xfId="0" applyFont="1" applyFill="1" applyBorder="1" applyProtection="1">
      <protection locked="0"/>
    </xf>
    <xf numFmtId="0" fontId="19" fillId="11" borderId="52" xfId="0" applyFont="1" applyFill="1" applyBorder="1" applyProtection="1">
      <protection locked="0"/>
    </xf>
    <xf numFmtId="0" fontId="18" fillId="0" borderId="53" xfId="0" applyFont="1" applyBorder="1" applyProtection="1">
      <protection locked="0"/>
    </xf>
    <xf numFmtId="0" fontId="19" fillId="0" borderId="54" xfId="0" applyFont="1" applyBorder="1" applyProtection="1">
      <protection locked="0"/>
    </xf>
    <xf numFmtId="0" fontId="34" fillId="11" borderId="53" xfId="0" applyFont="1" applyFill="1" applyBorder="1" applyAlignment="1">
      <alignment horizontal="left"/>
    </xf>
    <xf numFmtId="0" fontId="34" fillId="11" borderId="0" xfId="0" applyFont="1" applyFill="1" applyAlignment="1">
      <alignment horizontal="left"/>
    </xf>
    <xf numFmtId="0" fontId="34" fillId="11" borderId="54" xfId="0" applyFont="1" applyFill="1" applyBorder="1" applyAlignment="1">
      <alignment horizontal="left"/>
    </xf>
    <xf numFmtId="0" fontId="12" fillId="0" borderId="56" xfId="0" applyFont="1" applyBorder="1" applyAlignment="1">
      <alignment horizontal="center"/>
    </xf>
    <xf numFmtId="0" fontId="12" fillId="0" borderId="0" xfId="0" applyFont="1" applyAlignment="1">
      <alignment horizontal="center" vertical="center" wrapText="1"/>
    </xf>
    <xf numFmtId="167" fontId="12" fillId="0" borderId="4" xfId="0" applyNumberFormat="1" applyFont="1" applyBorder="1" applyAlignment="1">
      <alignment horizontal="center" wrapText="1"/>
    </xf>
    <xf numFmtId="0" fontId="9" fillId="0" borderId="28" xfId="0" applyFont="1" applyBorder="1" applyAlignment="1">
      <alignment horizontal="center" vertical="center"/>
    </xf>
    <xf numFmtId="0" fontId="9" fillId="0" borderId="34" xfId="0" applyFont="1" applyBorder="1" applyAlignment="1">
      <alignment horizontal="center" vertical="center"/>
    </xf>
    <xf numFmtId="0" fontId="9" fillId="0" borderId="4" xfId="0" applyFont="1" applyBorder="1" applyAlignment="1">
      <alignment horizontal="center"/>
    </xf>
    <xf numFmtId="0" fontId="12" fillId="0" borderId="37" xfId="0" applyFont="1" applyBorder="1" applyAlignment="1">
      <alignment horizontal="left" vertical="center"/>
    </xf>
    <xf numFmtId="167" fontId="12" fillId="0" borderId="38" xfId="0" applyNumberFormat="1" applyFont="1" applyBorder="1" applyAlignment="1">
      <alignment horizontal="center" vertical="center" wrapText="1"/>
    </xf>
    <xf numFmtId="0" fontId="30" fillId="0" borderId="3" xfId="0" applyFont="1" applyBorder="1" applyAlignment="1">
      <alignment vertical="center"/>
    </xf>
    <xf numFmtId="0" fontId="12" fillId="0" borderId="57" xfId="0" applyFont="1" applyBorder="1" applyAlignment="1">
      <alignment horizontal="left" vertical="center"/>
    </xf>
    <xf numFmtId="167" fontId="12" fillId="0" borderId="58" xfId="0" applyNumberFormat="1" applyFont="1" applyBorder="1" applyAlignment="1">
      <alignment horizontal="center" vertical="center" wrapText="1"/>
    </xf>
    <xf numFmtId="167" fontId="12" fillId="0" borderId="40" xfId="0" applyNumberFormat="1" applyFont="1" applyBorder="1" applyAlignment="1">
      <alignment horizontal="center" vertical="center" wrapText="1"/>
    </xf>
    <xf numFmtId="170" fontId="9" fillId="0" borderId="27" xfId="0" applyNumberFormat="1" applyFont="1" applyBorder="1" applyAlignment="1">
      <alignment horizontal="center" vertical="center"/>
    </xf>
    <xf numFmtId="167" fontId="9" fillId="0" borderId="59" xfId="0" applyNumberFormat="1" applyFont="1" applyBorder="1" applyAlignment="1">
      <alignment horizontal="center" vertical="center"/>
    </xf>
    <xf numFmtId="0" fontId="12" fillId="0" borderId="19" xfId="0" applyFont="1" applyBorder="1" applyAlignment="1">
      <alignment horizontal="left" vertical="center"/>
    </xf>
    <xf numFmtId="0" fontId="9" fillId="0" borderId="16" xfId="0" applyFont="1" applyBorder="1" applyAlignment="1">
      <alignment horizontal="center" vertical="center"/>
    </xf>
    <xf numFmtId="167" fontId="9" fillId="0" borderId="34" xfId="0" applyNumberFormat="1" applyFont="1" applyBorder="1" applyAlignment="1" applyProtection="1">
      <alignment horizontal="center" vertical="center"/>
      <protection locked="0"/>
    </xf>
    <xf numFmtId="167" fontId="12" fillId="0" borderId="2" xfId="0" applyNumberFormat="1" applyFont="1" applyBorder="1" applyAlignment="1">
      <alignment horizontal="center"/>
    </xf>
    <xf numFmtId="167" fontId="12" fillId="0" borderId="46" xfId="0" applyNumberFormat="1" applyFont="1" applyBorder="1" applyAlignment="1">
      <alignment horizontal="center" wrapText="1"/>
    </xf>
    <xf numFmtId="167" fontId="12" fillId="0" borderId="60" xfId="0" applyNumberFormat="1" applyFont="1" applyBorder="1" applyAlignment="1">
      <alignment horizontal="center" wrapText="1"/>
    </xf>
    <xf numFmtId="167" fontId="12" fillId="0" borderId="38" xfId="0" applyNumberFormat="1" applyFont="1" applyBorder="1" applyAlignment="1">
      <alignment horizontal="center"/>
    </xf>
    <xf numFmtId="167" fontId="12" fillId="0" borderId="58" xfId="0" applyNumberFormat="1" applyFont="1" applyBorder="1" applyAlignment="1">
      <alignment horizontal="center" wrapText="1"/>
    </xf>
    <xf numFmtId="167" fontId="12" fillId="0" borderId="18" xfId="0" applyNumberFormat="1" applyFont="1" applyBorder="1" applyAlignment="1">
      <alignment horizontal="center"/>
    </xf>
    <xf numFmtId="0" fontId="12" fillId="0" borderId="1" xfId="0" applyFont="1" applyBorder="1" applyAlignment="1">
      <alignment horizontal="center" vertical="center"/>
    </xf>
    <xf numFmtId="0" fontId="12" fillId="0" borderId="61" xfId="0" applyFont="1" applyBorder="1" applyAlignment="1">
      <alignment horizontal="left" vertical="center"/>
    </xf>
    <xf numFmtId="167" fontId="9" fillId="0" borderId="26" xfId="0" applyNumberFormat="1" applyFont="1" applyBorder="1" applyAlignment="1" applyProtection="1">
      <alignment horizontal="center" vertical="center"/>
      <protection locked="0"/>
    </xf>
    <xf numFmtId="1" fontId="28" fillId="0" borderId="0" xfId="0" applyNumberFormat="1" applyFont="1" applyAlignment="1">
      <alignment vertical="center"/>
    </xf>
    <xf numFmtId="167" fontId="9" fillId="0" borderId="39" xfId="0" applyNumberFormat="1" applyFont="1" applyBorder="1" applyAlignment="1" applyProtection="1">
      <alignment horizontal="center" vertical="center"/>
      <protection locked="0"/>
    </xf>
    <xf numFmtId="0" fontId="9" fillId="0" borderId="46" xfId="0" applyFont="1" applyBorder="1" applyAlignment="1">
      <alignment horizontal="center"/>
    </xf>
    <xf numFmtId="0" fontId="9" fillId="0" borderId="33" xfId="0" applyFont="1" applyBorder="1" applyAlignment="1">
      <alignment horizontal="center" vertical="center"/>
    </xf>
    <xf numFmtId="167" fontId="9" fillId="0" borderId="28" xfId="0" applyNumberFormat="1" applyFont="1" applyBorder="1" applyAlignment="1" applyProtection="1">
      <alignment horizontal="center" vertical="center"/>
      <protection locked="0"/>
    </xf>
    <xf numFmtId="167" fontId="12" fillId="0" borderId="20" xfId="0" applyNumberFormat="1" applyFont="1" applyBorder="1" applyAlignment="1">
      <alignment horizontal="centerContinuous" vertical="center" wrapText="1"/>
    </xf>
    <xf numFmtId="167" fontId="12" fillId="0" borderId="21" xfId="0" applyNumberFormat="1" applyFont="1" applyBorder="1" applyAlignment="1">
      <alignment horizontal="centerContinuous" vertical="center" wrapText="1"/>
    </xf>
    <xf numFmtId="167" fontId="12" fillId="0" borderId="19" xfId="0" applyNumberFormat="1" applyFont="1" applyBorder="1" applyAlignment="1">
      <alignment horizontal="centerContinuous" vertical="center" wrapText="1"/>
    </xf>
    <xf numFmtId="0" fontId="36" fillId="7" borderId="0" xfId="0" applyFont="1" applyFill="1" applyAlignment="1" applyProtection="1">
      <alignment horizontal="left" vertical="center"/>
      <protection locked="0"/>
    </xf>
    <xf numFmtId="0" fontId="35" fillId="0" borderId="0" xfId="0" applyFont="1" applyAlignment="1">
      <alignment vertical="center"/>
    </xf>
    <xf numFmtId="0" fontId="36" fillId="0" borderId="0" xfId="0" applyFont="1" applyAlignment="1" applyProtection="1">
      <alignment vertical="center"/>
      <protection locked="0"/>
    </xf>
    <xf numFmtId="167" fontId="36" fillId="0" borderId="0" xfId="0" applyNumberFormat="1" applyFont="1" applyAlignment="1">
      <alignment vertical="center"/>
    </xf>
    <xf numFmtId="0" fontId="36" fillId="0" borderId="0" xfId="0" applyFont="1" applyAlignment="1">
      <alignment horizontal="left" vertical="center"/>
    </xf>
    <xf numFmtId="0" fontId="12" fillId="0" borderId="47" xfId="0" applyFont="1" applyBorder="1" applyAlignment="1">
      <alignment horizontal="center"/>
    </xf>
    <xf numFmtId="0" fontId="17" fillId="0" borderId="22" xfId="0" applyFont="1" applyBorder="1" applyProtection="1">
      <protection hidden="1"/>
    </xf>
    <xf numFmtId="0" fontId="17" fillId="0" borderId="22" xfId="0" applyFont="1" applyBorder="1" applyAlignment="1" applyProtection="1">
      <alignment horizontal="right"/>
      <protection hidden="1"/>
    </xf>
    <xf numFmtId="0" fontId="3" fillId="0" borderId="0" xfId="1" applyAlignment="1" applyProtection="1">
      <alignment horizontal="left" vertical="center"/>
      <protection locked="0"/>
    </xf>
    <xf numFmtId="0" fontId="13" fillId="0" borderId="0" xfId="0" applyFont="1" applyAlignment="1" applyProtection="1">
      <alignment vertical="center"/>
      <protection locked="0"/>
    </xf>
    <xf numFmtId="0" fontId="1" fillId="0" borderId="0" xfId="0" applyFont="1" applyProtection="1">
      <protection locked="0"/>
    </xf>
    <xf numFmtId="0" fontId="8" fillId="0" borderId="0" xfId="0" applyFont="1" applyAlignment="1" applyProtection="1">
      <alignment vertical="center"/>
      <protection locked="0"/>
    </xf>
    <xf numFmtId="0" fontId="7" fillId="0" borderId="0" xfId="0" applyFont="1" applyProtection="1">
      <protection locked="0"/>
    </xf>
    <xf numFmtId="0" fontId="10" fillId="0" borderId="0" xfId="0" applyFont="1" applyAlignment="1" applyProtection="1">
      <alignment horizontal="right" vertical="center"/>
      <protection locked="0"/>
    </xf>
    <xf numFmtId="0" fontId="7" fillId="0" borderId="0" xfId="0" applyFont="1" applyAlignment="1" applyProtection="1">
      <alignment horizontal="left" vertical="center"/>
      <protection locked="0"/>
    </xf>
    <xf numFmtId="0" fontId="14" fillId="0" borderId="0" xfId="1" applyFont="1" applyAlignment="1" applyProtection="1">
      <alignment vertical="center"/>
      <protection locked="0"/>
    </xf>
    <xf numFmtId="0" fontId="1" fillId="0" borderId="0" xfId="0" applyFont="1" applyAlignment="1" applyProtection="1">
      <alignment vertical="center"/>
      <protection locked="0"/>
    </xf>
    <xf numFmtId="0" fontId="7" fillId="0" borderId="0" xfId="0" applyFont="1" applyAlignment="1" applyProtection="1">
      <alignment vertical="center"/>
      <protection locked="0"/>
    </xf>
    <xf numFmtId="0" fontId="4" fillId="0" borderId="0" xfId="0" applyFont="1" applyAlignment="1" applyProtection="1">
      <alignment vertical="center"/>
      <protection locked="0"/>
    </xf>
    <xf numFmtId="0" fontId="5" fillId="0" borderId="0" xfId="0" applyFont="1" applyAlignment="1" applyProtection="1">
      <alignment horizontal="left" vertical="center" indent="2"/>
      <protection locked="0"/>
    </xf>
    <xf numFmtId="0" fontId="5" fillId="0" borderId="0" xfId="0" applyFont="1" applyAlignment="1" applyProtection="1">
      <alignment horizontal="left" vertical="center" indent="4"/>
      <protection locked="0"/>
    </xf>
    <xf numFmtId="0" fontId="27" fillId="0" borderId="0" xfId="0" applyFont="1" applyAlignment="1" applyProtection="1">
      <alignment horizontal="left" vertical="center"/>
      <protection locked="0"/>
    </xf>
    <xf numFmtId="0" fontId="27" fillId="0" borderId="0" xfId="0" applyFont="1" applyProtection="1">
      <protection locked="0"/>
    </xf>
    <xf numFmtId="0" fontId="25" fillId="0" borderId="0" xfId="0" applyFont="1" applyProtection="1">
      <protection locked="0"/>
    </xf>
    <xf numFmtId="0" fontId="15" fillId="0" borderId="0" xfId="0" applyFont="1" applyAlignment="1" applyProtection="1">
      <alignment horizontal="left" vertical="center" indent="4"/>
      <protection locked="0"/>
    </xf>
    <xf numFmtId="0" fontId="7" fillId="0" borderId="0" xfId="0" applyFont="1" applyAlignment="1" applyProtection="1">
      <alignment horizontal="left" vertical="center" indent="2"/>
      <protection locked="0"/>
    </xf>
    <xf numFmtId="0" fontId="14" fillId="0" borderId="0" xfId="1" applyFont="1" applyAlignment="1" applyProtection="1">
      <alignment horizontal="left" vertical="center"/>
      <protection locked="0"/>
    </xf>
    <xf numFmtId="0" fontId="1" fillId="0" borderId="0" xfId="0" applyFont="1" applyAlignment="1" applyProtection="1">
      <alignment horizontal="left"/>
      <protection locked="0"/>
    </xf>
    <xf numFmtId="1" fontId="9" fillId="0" borderId="9" xfId="0" applyNumberFormat="1" applyFont="1" applyBorder="1" applyAlignment="1">
      <alignment horizontal="center" vertical="center"/>
    </xf>
    <xf numFmtId="0" fontId="9" fillId="0" borderId="19" xfId="0" applyFont="1" applyBorder="1" applyAlignment="1">
      <alignment horizontal="left" vertical="center"/>
    </xf>
    <xf numFmtId="167" fontId="9" fillId="0" borderId="21" xfId="0" applyNumberFormat="1" applyFont="1" applyBorder="1" applyAlignment="1">
      <alignment horizontal="center" vertical="center"/>
    </xf>
    <xf numFmtId="0" fontId="35" fillId="0" borderId="54" xfId="0" applyFont="1" applyBorder="1" applyAlignment="1">
      <alignment horizontal="left"/>
    </xf>
    <xf numFmtId="14" fontId="36" fillId="0" borderId="53" xfId="0" applyNumberFormat="1" applyFont="1" applyBorder="1" applyAlignment="1">
      <alignment horizontal="left" vertical="center"/>
    </xf>
    <xf numFmtId="14" fontId="36" fillId="0" borderId="0" xfId="0" applyNumberFormat="1" applyFont="1" applyAlignment="1">
      <alignment horizontal="left" vertical="center"/>
    </xf>
    <xf numFmtId="0" fontId="36" fillId="0" borderId="54" xfId="0" applyFont="1" applyBorder="1" applyAlignment="1">
      <alignment horizontal="left" vertical="center"/>
    </xf>
    <xf numFmtId="14" fontId="36" fillId="0" borderId="53" xfId="0" applyNumberFormat="1" applyFont="1" applyBorder="1" applyAlignment="1">
      <alignment horizontal="left"/>
    </xf>
    <xf numFmtId="0" fontId="36" fillId="0" borderId="54" xfId="0" applyFont="1" applyBorder="1" applyAlignment="1">
      <alignment horizontal="left"/>
    </xf>
    <xf numFmtId="0" fontId="36" fillId="0" borderId="55" xfId="0" applyFont="1" applyBorder="1" applyAlignment="1">
      <alignment horizontal="left"/>
    </xf>
    <xf numFmtId="167" fontId="9" fillId="5" borderId="0" xfId="0" applyNumberFormat="1" applyFont="1" applyFill="1" applyAlignment="1">
      <alignment horizontal="center" vertical="center"/>
    </xf>
    <xf numFmtId="167" fontId="9" fillId="5" borderId="0" xfId="0" applyNumberFormat="1" applyFont="1" applyFill="1" applyAlignment="1">
      <alignment vertical="center"/>
    </xf>
    <xf numFmtId="167" fontId="9" fillId="8" borderId="0" xfId="0" applyNumberFormat="1" applyFont="1" applyFill="1" applyAlignment="1">
      <alignment horizontal="center" vertical="center"/>
    </xf>
    <xf numFmtId="167" fontId="9" fillId="8" borderId="0" xfId="0" applyNumberFormat="1" applyFont="1" applyFill="1" applyAlignment="1">
      <alignment vertical="center"/>
    </xf>
    <xf numFmtId="167" fontId="9" fillId="9" borderId="0" xfId="0" applyNumberFormat="1" applyFont="1" applyFill="1" applyAlignment="1">
      <alignment horizontal="center" vertical="center"/>
    </xf>
    <xf numFmtId="167" fontId="9" fillId="9" borderId="0" xfId="0" applyNumberFormat="1" applyFont="1" applyFill="1" applyAlignment="1">
      <alignment vertical="center"/>
    </xf>
    <xf numFmtId="167" fontId="9" fillId="13" borderId="0" xfId="0" applyNumberFormat="1" applyFont="1" applyFill="1" applyAlignment="1">
      <alignment horizontal="center" vertical="center"/>
    </xf>
    <xf numFmtId="167" fontId="9" fillId="13" borderId="0" xfId="0" applyNumberFormat="1" applyFont="1" applyFill="1" applyAlignment="1">
      <alignment vertical="center"/>
    </xf>
    <xf numFmtId="0" fontId="0" fillId="0" borderId="0" xfId="0" applyAlignment="1">
      <alignment horizontal="center"/>
    </xf>
    <xf numFmtId="167" fontId="0" fillId="0" borderId="0" xfId="0" applyNumberFormat="1"/>
    <xf numFmtId="0" fontId="30" fillId="12" borderId="4" xfId="0" applyFont="1" applyFill="1" applyBorder="1" applyAlignment="1">
      <alignment horizontal="center" vertical="center"/>
    </xf>
    <xf numFmtId="0" fontId="30" fillId="12" borderId="4" xfId="0" applyFont="1" applyFill="1" applyBorder="1" applyAlignment="1">
      <alignment vertical="center"/>
    </xf>
    <xf numFmtId="0" fontId="0" fillId="0" borderId="0" xfId="0" applyAlignment="1" applyProtection="1">
      <alignment vertical="center"/>
      <protection hidden="1"/>
    </xf>
    <xf numFmtId="0" fontId="0" fillId="0" borderId="0" xfId="0" applyAlignment="1" applyProtection="1">
      <alignment horizontal="center" vertical="center"/>
      <protection hidden="1"/>
    </xf>
    <xf numFmtId="167" fontId="9" fillId="5" borderId="0" xfId="0" applyNumberFormat="1" applyFont="1" applyFill="1" applyAlignment="1" applyProtection="1">
      <alignment vertical="center"/>
      <protection hidden="1"/>
    </xf>
    <xf numFmtId="167" fontId="9" fillId="8" borderId="0" xfId="0" applyNumberFormat="1" applyFont="1" applyFill="1" applyAlignment="1" applyProtection="1">
      <alignment vertical="center"/>
      <protection hidden="1"/>
    </xf>
    <xf numFmtId="167" fontId="9" fillId="9" borderId="0" xfId="0" applyNumberFormat="1" applyFont="1" applyFill="1" applyAlignment="1" applyProtection="1">
      <alignment vertical="center"/>
      <protection hidden="1"/>
    </xf>
    <xf numFmtId="167" fontId="9" fillId="6" borderId="0" xfId="0" applyNumberFormat="1" applyFont="1" applyFill="1" applyAlignment="1" applyProtection="1">
      <alignment vertical="center"/>
      <protection hidden="1"/>
    </xf>
    <xf numFmtId="0" fontId="0" fillId="0" borderId="0" xfId="0" applyProtection="1">
      <protection hidden="1"/>
    </xf>
    <xf numFmtId="167" fontId="9" fillId="13" borderId="0" xfId="0" applyNumberFormat="1" applyFont="1" applyFill="1" applyAlignment="1" applyProtection="1">
      <alignment vertical="center"/>
      <protection hidden="1"/>
    </xf>
    <xf numFmtId="0" fontId="9" fillId="0" borderId="12" xfId="0" applyFont="1" applyBorder="1" applyAlignment="1" applyProtection="1">
      <alignment horizontal="left" vertical="center"/>
      <protection hidden="1"/>
    </xf>
    <xf numFmtId="167" fontId="9" fillId="0" borderId="17" xfId="0" applyNumberFormat="1" applyFont="1" applyBorder="1" applyAlignment="1" applyProtection="1">
      <alignment horizontal="center" vertical="center"/>
      <protection hidden="1"/>
    </xf>
    <xf numFmtId="167" fontId="9" fillId="0" borderId="33" xfId="0" applyNumberFormat="1" applyFont="1" applyBorder="1" applyAlignment="1" applyProtection="1">
      <alignment horizontal="center" vertical="center"/>
      <protection hidden="1"/>
    </xf>
    <xf numFmtId="167" fontId="9" fillId="0" borderId="59" xfId="0" applyNumberFormat="1" applyFont="1" applyBorder="1" applyAlignment="1" applyProtection="1">
      <alignment horizontal="center" vertical="center"/>
      <protection hidden="1"/>
    </xf>
    <xf numFmtId="0" fontId="9" fillId="0" borderId="39" xfId="0" applyFont="1" applyBorder="1" applyAlignment="1" applyProtection="1">
      <alignment horizontal="left" vertical="center"/>
      <protection hidden="1"/>
    </xf>
    <xf numFmtId="170" fontId="9" fillId="0" borderId="31" xfId="0" applyNumberFormat="1" applyFont="1" applyBorder="1" applyAlignment="1" applyProtection="1">
      <alignment horizontal="center" vertical="center"/>
      <protection hidden="1"/>
    </xf>
    <xf numFmtId="170" fontId="9" fillId="0" borderId="27" xfId="0" applyNumberFormat="1" applyFont="1" applyBorder="1" applyAlignment="1" applyProtection="1">
      <alignment horizontal="center" vertical="center"/>
      <protection hidden="1"/>
    </xf>
    <xf numFmtId="170" fontId="9" fillId="0" borderId="22" xfId="0" applyNumberFormat="1" applyFont="1" applyBorder="1" applyAlignment="1" applyProtection="1">
      <alignment horizontal="center" vertical="center"/>
      <protection hidden="1"/>
    </xf>
    <xf numFmtId="167" fontId="36" fillId="0" borderId="0" xfId="0" applyNumberFormat="1" applyFont="1" applyAlignment="1" applyProtection="1">
      <alignment vertical="center"/>
      <protection hidden="1"/>
    </xf>
    <xf numFmtId="0" fontId="36" fillId="0" borderId="0" xfId="0" applyFont="1" applyAlignment="1" applyProtection="1">
      <alignment horizontal="left" vertical="center"/>
      <protection hidden="1"/>
    </xf>
    <xf numFmtId="167" fontId="12" fillId="0" borderId="40" xfId="0" applyNumberFormat="1" applyFont="1" applyBorder="1" applyAlignment="1" applyProtection="1">
      <alignment horizontal="center" vertical="center"/>
      <protection hidden="1"/>
    </xf>
    <xf numFmtId="0" fontId="12" fillId="0" borderId="42" xfId="0" applyFont="1" applyBorder="1" applyAlignment="1" applyProtection="1">
      <alignment horizontal="center" vertical="center"/>
      <protection hidden="1"/>
    </xf>
    <xf numFmtId="0" fontId="12" fillId="0" borderId="41" xfId="0" applyFont="1" applyBorder="1" applyAlignment="1" applyProtection="1">
      <alignment horizontal="center" vertical="center"/>
      <protection hidden="1"/>
    </xf>
    <xf numFmtId="0" fontId="9" fillId="0" borderId="26" xfId="0" applyFont="1" applyBorder="1" applyAlignment="1" applyProtection="1">
      <alignment horizontal="left" vertical="center"/>
      <protection hidden="1"/>
    </xf>
    <xf numFmtId="167" fontId="9" fillId="0" borderId="29" xfId="0" applyNumberFormat="1" applyFont="1" applyBorder="1" applyAlignment="1" applyProtection="1">
      <alignment horizontal="center" vertical="center"/>
      <protection hidden="1"/>
    </xf>
    <xf numFmtId="167" fontId="9" fillId="0" borderId="14" xfId="0" applyNumberFormat="1" applyFont="1" applyBorder="1" applyAlignment="1" applyProtection="1">
      <alignment horizontal="center" vertical="center"/>
      <protection hidden="1"/>
    </xf>
    <xf numFmtId="167" fontId="9" fillId="0" borderId="23" xfId="0" applyNumberFormat="1" applyFont="1" applyBorder="1" applyAlignment="1" applyProtection="1">
      <alignment horizontal="center" vertical="center"/>
      <protection hidden="1"/>
    </xf>
    <xf numFmtId="0" fontId="9" fillId="0" borderId="7" xfId="0" applyFont="1" applyBorder="1" applyAlignment="1" applyProtection="1">
      <alignment horizontal="center" vertical="center"/>
      <protection hidden="1"/>
    </xf>
    <xf numFmtId="0" fontId="9" fillId="0" borderId="9" xfId="0" applyFont="1" applyBorder="1" applyAlignment="1" applyProtection="1">
      <alignment horizontal="center" vertical="center"/>
      <protection hidden="1"/>
    </xf>
    <xf numFmtId="0" fontId="9" fillId="0" borderId="32" xfId="0" applyFont="1" applyBorder="1" applyAlignment="1" applyProtection="1">
      <alignment horizontal="center" vertical="center"/>
      <protection hidden="1"/>
    </xf>
    <xf numFmtId="0" fontId="9" fillId="0" borderId="26" xfId="0" applyFont="1" applyBorder="1" applyAlignment="1" applyProtection="1">
      <alignment horizontal="center" vertical="center"/>
      <protection hidden="1"/>
    </xf>
    <xf numFmtId="167" fontId="9" fillId="0" borderId="15" xfId="0" applyNumberFormat="1" applyFont="1" applyBorder="1" applyAlignment="1" applyProtection="1">
      <alignment horizontal="center" vertical="center"/>
      <protection hidden="1"/>
    </xf>
    <xf numFmtId="167" fontId="9" fillId="0" borderId="16" xfId="0" applyNumberFormat="1" applyFont="1" applyBorder="1" applyAlignment="1" applyProtection="1">
      <alignment horizontal="center" vertical="center"/>
      <protection hidden="1"/>
    </xf>
    <xf numFmtId="0" fontId="9" fillId="0" borderId="39" xfId="0" applyFont="1" applyBorder="1" applyAlignment="1" applyProtection="1">
      <alignment horizontal="center" vertical="center"/>
      <protection hidden="1"/>
    </xf>
    <xf numFmtId="0" fontId="36" fillId="9" borderId="0" xfId="0" applyFont="1" applyFill="1" applyAlignment="1" applyProtection="1">
      <alignment horizontal="left" vertical="center"/>
      <protection hidden="1"/>
    </xf>
    <xf numFmtId="0" fontId="36" fillId="13" borderId="0" xfId="0" applyFont="1" applyFill="1" applyAlignment="1" applyProtection="1">
      <alignment horizontal="left" vertical="center"/>
      <protection hidden="1"/>
    </xf>
    <xf numFmtId="167" fontId="36" fillId="5" borderId="0" xfId="0" applyNumberFormat="1" applyFont="1" applyFill="1" applyAlignment="1" applyProtection="1">
      <alignment vertical="center"/>
      <protection hidden="1"/>
    </xf>
    <xf numFmtId="0" fontId="36" fillId="8" borderId="0" xfId="0" applyFont="1" applyFill="1" applyAlignment="1" applyProtection="1">
      <alignment horizontal="left" vertical="center"/>
      <protection hidden="1"/>
    </xf>
    <xf numFmtId="1" fontId="28" fillId="0" borderId="4" xfId="0" applyNumberFormat="1" applyFont="1" applyBorder="1" applyAlignment="1" applyProtection="1">
      <alignment horizontal="left" vertical="center"/>
      <protection hidden="1"/>
    </xf>
    <xf numFmtId="1" fontId="28" fillId="0" borderId="4" xfId="0" applyNumberFormat="1" applyFont="1" applyBorder="1" applyAlignment="1" applyProtection="1">
      <alignment vertical="center"/>
      <protection hidden="1"/>
    </xf>
    <xf numFmtId="165" fontId="12" fillId="0" borderId="6" xfId="0" applyNumberFormat="1" applyFont="1" applyBorder="1" applyAlignment="1" applyProtection="1">
      <alignment horizontal="center"/>
      <protection hidden="1"/>
    </xf>
    <xf numFmtId="165" fontId="12" fillId="0" borderId="7" xfId="0" applyNumberFormat="1" applyFont="1" applyBorder="1" applyAlignment="1" applyProtection="1">
      <alignment horizontal="center"/>
      <protection hidden="1"/>
    </xf>
    <xf numFmtId="165" fontId="12" fillId="0" borderId="12" xfId="0" applyNumberFormat="1" applyFont="1" applyBorder="1" applyAlignment="1" applyProtection="1">
      <alignment horizontal="center"/>
      <protection hidden="1"/>
    </xf>
    <xf numFmtId="164" fontId="12" fillId="0" borderId="10" xfId="0" applyNumberFormat="1" applyFont="1" applyBorder="1" applyAlignment="1" applyProtection="1">
      <alignment horizontal="center"/>
      <protection hidden="1"/>
    </xf>
    <xf numFmtId="164" fontId="12" fillId="0" borderId="11" xfId="0" applyNumberFormat="1" applyFont="1" applyBorder="1" applyAlignment="1" applyProtection="1">
      <alignment horizontal="center"/>
      <protection hidden="1"/>
    </xf>
    <xf numFmtId="164" fontId="12" fillId="0" borderId="35" xfId="0" applyNumberFormat="1" applyFont="1" applyBorder="1" applyAlignment="1" applyProtection="1">
      <alignment horizontal="center"/>
      <protection hidden="1"/>
    </xf>
    <xf numFmtId="0" fontId="12" fillId="0" borderId="47" xfId="0" applyFont="1" applyBorder="1" applyAlignment="1" applyProtection="1">
      <alignment horizontal="center"/>
      <protection hidden="1"/>
    </xf>
    <xf numFmtId="0" fontId="12" fillId="0" borderId="44" xfId="0" applyFont="1" applyBorder="1" applyAlignment="1" applyProtection="1">
      <alignment horizontal="center"/>
      <protection hidden="1"/>
    </xf>
    <xf numFmtId="0" fontId="9" fillId="0" borderId="29" xfId="0" applyFont="1" applyBorder="1" applyAlignment="1" applyProtection="1">
      <alignment horizontal="left" vertical="center"/>
      <protection hidden="1"/>
    </xf>
    <xf numFmtId="167" fontId="9" fillId="0" borderId="24" xfId="0" applyNumberFormat="1" applyFont="1" applyBorder="1" applyAlignment="1" applyProtection="1">
      <alignment horizontal="center" vertical="center"/>
      <protection hidden="1"/>
    </xf>
    <xf numFmtId="167" fontId="9" fillId="0" borderId="62" xfId="0" applyNumberFormat="1" applyFont="1" applyBorder="1" applyAlignment="1" applyProtection="1">
      <alignment horizontal="center" vertical="center"/>
      <protection hidden="1"/>
    </xf>
    <xf numFmtId="167" fontId="9" fillId="0" borderId="25" xfId="0" applyNumberFormat="1" applyFont="1" applyBorder="1" applyAlignment="1" applyProtection="1">
      <alignment horizontal="center" vertical="center"/>
      <protection hidden="1"/>
    </xf>
    <xf numFmtId="1" fontId="9" fillId="0" borderId="26" xfId="0" applyNumberFormat="1" applyFont="1" applyBorder="1" applyAlignment="1" applyProtection="1">
      <alignment horizontal="center" vertical="center"/>
      <protection hidden="1"/>
    </xf>
    <xf numFmtId="1" fontId="28" fillId="0" borderId="0" xfId="0" applyNumberFormat="1" applyFont="1" applyAlignment="1" applyProtection="1">
      <alignment horizontal="center" vertical="center"/>
      <protection hidden="1"/>
    </xf>
    <xf numFmtId="165" fontId="12" fillId="0" borderId="2" xfId="0" applyNumberFormat="1" applyFont="1" applyBorder="1" applyAlignment="1" applyProtection="1">
      <alignment horizontal="center"/>
      <protection hidden="1"/>
    </xf>
    <xf numFmtId="164" fontId="12" fillId="0" borderId="4" xfId="0" applyNumberFormat="1" applyFont="1" applyBorder="1" applyAlignment="1" applyProtection="1">
      <alignment horizontal="center"/>
      <protection hidden="1"/>
    </xf>
    <xf numFmtId="167" fontId="12" fillId="0" borderId="47" xfId="0" applyNumberFormat="1" applyFont="1" applyBorder="1" applyAlignment="1" applyProtection="1">
      <alignment horizontal="center"/>
      <protection hidden="1"/>
    </xf>
    <xf numFmtId="167" fontId="12" fillId="0" borderId="44" xfId="0" applyNumberFormat="1" applyFont="1" applyBorder="1" applyAlignment="1" applyProtection="1">
      <alignment horizontal="center"/>
      <protection hidden="1"/>
    </xf>
    <xf numFmtId="167" fontId="12" fillId="0" borderId="45" xfId="0" applyNumberFormat="1" applyFont="1" applyBorder="1" applyAlignment="1" applyProtection="1">
      <alignment horizontal="center"/>
      <protection hidden="1"/>
    </xf>
    <xf numFmtId="167" fontId="9" fillId="0" borderId="31" xfId="0" applyNumberFormat="1" applyFont="1" applyBorder="1" applyAlignment="1" applyProtection="1">
      <alignment horizontal="center" vertical="center"/>
      <protection hidden="1"/>
    </xf>
    <xf numFmtId="1" fontId="9" fillId="0" borderId="25" xfId="0" applyNumberFormat="1" applyFont="1" applyBorder="1" applyAlignment="1" applyProtection="1">
      <alignment horizontal="center" vertical="center"/>
      <protection hidden="1"/>
    </xf>
    <xf numFmtId="167" fontId="9" fillId="0" borderId="34" xfId="0" applyNumberFormat="1" applyFont="1" applyBorder="1" applyAlignment="1" applyProtection="1">
      <alignment horizontal="center" vertical="center"/>
      <protection hidden="1"/>
    </xf>
    <xf numFmtId="14" fontId="38" fillId="0" borderId="53" xfId="0" applyNumberFormat="1" applyFont="1" applyBorder="1" applyAlignment="1" applyProtection="1">
      <alignment horizontal="left"/>
      <protection locked="0"/>
    </xf>
    <xf numFmtId="14" fontId="38" fillId="0" borderId="0" xfId="0" applyNumberFormat="1" applyFont="1" applyAlignment="1" applyProtection="1">
      <alignment horizontal="left"/>
      <protection locked="0"/>
    </xf>
    <xf numFmtId="14" fontId="36" fillId="0" borderId="53" xfId="0" applyNumberFormat="1" applyFont="1" applyBorder="1" applyAlignment="1" applyProtection="1">
      <alignment horizontal="left" vertical="center"/>
      <protection locked="0"/>
    </xf>
    <xf numFmtId="14" fontId="36" fillId="0" borderId="0" xfId="0" applyNumberFormat="1" applyFont="1" applyAlignment="1" applyProtection="1">
      <alignment horizontal="left" vertical="center"/>
      <protection locked="0"/>
    </xf>
    <xf numFmtId="1" fontId="9" fillId="0" borderId="9" xfId="0" applyNumberFormat="1" applyFont="1" applyBorder="1" applyAlignment="1" applyProtection="1">
      <alignment horizontal="center" vertical="center"/>
      <protection hidden="1"/>
    </xf>
    <xf numFmtId="1" fontId="9" fillId="0" borderId="11" xfId="0" applyNumberFormat="1" applyFont="1" applyBorder="1" applyAlignment="1" applyProtection="1">
      <alignment horizontal="center" vertical="center"/>
      <protection hidden="1"/>
    </xf>
    <xf numFmtId="0" fontId="9" fillId="0" borderId="10" xfId="0" applyFont="1" applyBorder="1" applyAlignment="1">
      <alignment horizontal="center" vertical="center"/>
    </xf>
    <xf numFmtId="0" fontId="9" fillId="0" borderId="64" xfId="0" applyFont="1" applyBorder="1" applyAlignment="1" applyProtection="1">
      <alignment horizontal="left" vertical="center"/>
      <protection hidden="1"/>
    </xf>
    <xf numFmtId="167" fontId="9" fillId="0" borderId="67" xfId="0" applyNumberFormat="1" applyFont="1" applyBorder="1" applyAlignment="1" applyProtection="1">
      <alignment horizontal="center" vertical="center"/>
      <protection hidden="1"/>
    </xf>
    <xf numFmtId="167" fontId="9" fillId="0" borderId="10" xfId="0" applyNumberFormat="1" applyFont="1" applyBorder="1" applyAlignment="1" applyProtection="1">
      <alignment horizontal="center" vertical="center"/>
      <protection hidden="1"/>
    </xf>
    <xf numFmtId="167" fontId="9" fillId="0" borderId="11" xfId="0" applyNumberFormat="1" applyFont="1" applyBorder="1" applyAlignment="1" applyProtection="1">
      <alignment horizontal="center" vertical="center"/>
      <protection locked="0"/>
    </xf>
    <xf numFmtId="167" fontId="9" fillId="0" borderId="35" xfId="0" applyNumberFormat="1" applyFont="1" applyBorder="1" applyAlignment="1" applyProtection="1">
      <alignment horizontal="center" vertical="center"/>
      <protection locked="0"/>
    </xf>
    <xf numFmtId="167" fontId="9" fillId="0" borderId="68" xfId="0" applyNumberFormat="1" applyFont="1" applyBorder="1" applyAlignment="1" applyProtection="1">
      <alignment horizontal="center" vertical="center"/>
      <protection hidden="1"/>
    </xf>
    <xf numFmtId="167" fontId="9" fillId="0" borderId="65" xfId="0" applyNumberFormat="1" applyFont="1" applyBorder="1" applyAlignment="1" applyProtection="1">
      <alignment horizontal="center" vertical="center"/>
      <protection hidden="1"/>
    </xf>
    <xf numFmtId="0" fontId="12" fillId="0" borderId="45" xfId="0" applyFont="1" applyBorder="1" applyAlignment="1" applyProtection="1">
      <alignment horizontal="center"/>
      <protection hidden="1"/>
    </xf>
    <xf numFmtId="1" fontId="9" fillId="0" borderId="14" xfId="0" applyNumberFormat="1" applyFont="1" applyBorder="1" applyAlignment="1">
      <alignment horizontal="center" vertical="center"/>
    </xf>
    <xf numFmtId="1" fontId="9" fillId="0" borderId="14" xfId="0" applyNumberFormat="1" applyFont="1" applyBorder="1" applyAlignment="1" applyProtection="1">
      <alignment horizontal="center" vertical="center"/>
      <protection hidden="1"/>
    </xf>
    <xf numFmtId="1" fontId="9" fillId="0" borderId="63" xfId="0" applyNumberFormat="1" applyFont="1" applyBorder="1" applyAlignment="1" applyProtection="1">
      <alignment horizontal="center" vertical="center"/>
      <protection hidden="1"/>
    </xf>
    <xf numFmtId="1" fontId="9" fillId="0" borderId="66" xfId="0" applyNumberFormat="1" applyFont="1" applyBorder="1" applyAlignment="1" applyProtection="1">
      <alignment horizontal="center" vertical="center"/>
      <protection hidden="1"/>
    </xf>
    <xf numFmtId="1" fontId="9" fillId="0" borderId="28" xfId="0" applyNumberFormat="1" applyFont="1" applyBorder="1" applyAlignment="1">
      <alignment horizontal="center" vertical="center"/>
    </xf>
    <xf numFmtId="167" fontId="0" fillId="0" borderId="0" xfId="0" applyNumberFormat="1" applyProtection="1">
      <protection hidden="1"/>
    </xf>
    <xf numFmtId="0" fontId="5" fillId="0" borderId="0" xfId="0" applyFont="1" applyAlignment="1" applyProtection="1">
      <alignment horizontal="left" vertical="center" wrapText="1" indent="2"/>
      <protection locked="0"/>
    </xf>
    <xf numFmtId="0" fontId="0" fillId="0" borderId="0" xfId="0"/>
    <xf numFmtId="168" fontId="32" fillId="10" borderId="19" xfId="0" applyNumberFormat="1" applyFont="1" applyFill="1" applyBorder="1" applyAlignment="1">
      <alignment horizontal="center" vertical="center"/>
    </xf>
    <xf numFmtId="168" fontId="32" fillId="10" borderId="20" xfId="0" applyNumberFormat="1" applyFont="1" applyFill="1" applyBorder="1" applyAlignment="1">
      <alignment horizontal="center" vertical="center"/>
    </xf>
    <xf numFmtId="168" fontId="32" fillId="10" borderId="21" xfId="0" applyNumberFormat="1" applyFont="1" applyFill="1" applyBorder="1" applyAlignment="1">
      <alignment horizontal="center" vertical="center"/>
    </xf>
    <xf numFmtId="0" fontId="21" fillId="0" borderId="0" xfId="0" applyFont="1" applyAlignment="1" applyProtection="1">
      <alignment horizontal="center" vertical="top" wrapText="1"/>
      <protection locked="0"/>
    </xf>
    <xf numFmtId="0" fontId="37" fillId="0" borderId="0" xfId="0" applyFont="1" applyAlignment="1" applyProtection="1">
      <alignment horizontal="left" vertical="center" wrapText="1"/>
      <protection locked="0"/>
    </xf>
    <xf numFmtId="0" fontId="16" fillId="0" borderId="4" xfId="0" applyFont="1" applyBorder="1" applyAlignment="1">
      <alignment horizontal="center" wrapText="1"/>
    </xf>
    <xf numFmtId="167" fontId="24" fillId="0" borderId="19" xfId="0" applyNumberFormat="1" applyFont="1" applyBorder="1" applyAlignment="1">
      <alignment horizontal="center" vertical="center"/>
    </xf>
    <xf numFmtId="167" fontId="24" fillId="0" borderId="20" xfId="0" applyNumberFormat="1" applyFont="1" applyBorder="1" applyAlignment="1">
      <alignment horizontal="center" vertical="center"/>
    </xf>
    <xf numFmtId="167" fontId="24" fillId="0" borderId="21" xfId="0" applyNumberFormat="1" applyFont="1" applyBorder="1" applyAlignment="1">
      <alignment horizontal="center" vertical="center"/>
    </xf>
    <xf numFmtId="166" fontId="11" fillId="0" borderId="0" xfId="0" applyNumberFormat="1" applyFont="1" applyAlignment="1" applyProtection="1">
      <alignment horizontal="center" vertical="center"/>
      <protection hidden="1"/>
    </xf>
  </cellXfs>
  <cellStyles count="2">
    <cellStyle name="Link" xfId="1" builtinId="8"/>
    <cellStyle name="Standard" xfId="0" builtinId="0"/>
  </cellStyles>
  <dxfs count="172">
    <dxf>
      <fill>
        <patternFill>
          <bgColor theme="6" tint="0.39994506668294322"/>
        </patternFill>
      </fill>
    </dxf>
    <dxf>
      <fill>
        <patternFill>
          <bgColor rgb="FFFFFF00"/>
        </patternFill>
      </fill>
    </dxf>
    <dxf>
      <fill>
        <patternFill>
          <bgColor theme="7" tint="0.59996337778862885"/>
        </patternFill>
      </fill>
    </dxf>
    <dxf>
      <fill>
        <patternFill>
          <bgColor rgb="FF92D050"/>
        </patternFill>
      </fill>
    </dxf>
    <dxf>
      <fill>
        <patternFill>
          <bgColor rgb="FFD34D4D"/>
        </patternFill>
      </fill>
    </dxf>
    <dxf>
      <fill>
        <patternFill>
          <bgColor theme="9" tint="0.39994506668294322"/>
        </patternFill>
      </fill>
    </dxf>
    <dxf>
      <fill>
        <patternFill>
          <bgColor rgb="FFE0E0E0"/>
        </patternFill>
      </fill>
    </dxf>
    <dxf>
      <fill>
        <patternFill>
          <bgColor theme="9" tint="0.79998168889431442"/>
        </patternFill>
      </fill>
    </dxf>
    <dxf>
      <fill>
        <patternFill>
          <bgColor theme="6" tint="0.39994506668294322"/>
        </patternFill>
      </fill>
    </dxf>
    <dxf>
      <fill>
        <patternFill>
          <bgColor rgb="FFFFFF00"/>
        </patternFill>
      </fill>
    </dxf>
    <dxf>
      <fill>
        <patternFill>
          <bgColor theme="7" tint="0.59996337778862885"/>
        </patternFill>
      </fill>
    </dxf>
    <dxf>
      <fill>
        <patternFill>
          <bgColor rgb="FF92D050"/>
        </patternFill>
      </fill>
    </dxf>
    <dxf>
      <fill>
        <patternFill>
          <bgColor rgb="FFD34D4D"/>
        </patternFill>
      </fill>
    </dxf>
    <dxf>
      <fill>
        <patternFill>
          <bgColor theme="9" tint="0.39994506668294322"/>
        </patternFill>
      </fill>
    </dxf>
    <dxf>
      <fill>
        <patternFill>
          <bgColor rgb="FFE0E0E0"/>
        </patternFill>
      </fill>
    </dxf>
    <dxf>
      <fill>
        <patternFill>
          <bgColor theme="9" tint="0.79998168889431442"/>
        </patternFill>
      </fill>
    </dxf>
    <dxf>
      <font>
        <b val="0"/>
        <i val="0"/>
        <strike val="0"/>
        <condense val="0"/>
        <extend val="0"/>
        <outline val="0"/>
        <shadow val="0"/>
        <u val="none"/>
        <vertAlign val="baseline"/>
        <sz val="11"/>
        <color auto="1"/>
        <name val="Calibri"/>
        <family val="2"/>
        <scheme val="minor"/>
      </font>
      <numFmt numFmtId="1" formatCode="0"/>
      <alignment horizontal="center" vertical="center" textRotation="0" wrapText="0" indent="0" justifyLastLine="0" shrinkToFit="0" readingOrder="0"/>
      <border diagonalUp="0" diagonalDown="0" outline="0">
        <left style="hair">
          <color indexed="64"/>
        </left>
        <right/>
        <top style="hair">
          <color indexed="64"/>
        </top>
        <bottom style="hair">
          <color indexed="64"/>
        </bottom>
      </border>
      <protection locked="1" hidden="1"/>
    </dxf>
    <dxf>
      <font>
        <b val="0"/>
        <i val="0"/>
        <strike val="0"/>
        <condense val="0"/>
        <extend val="0"/>
        <outline val="0"/>
        <shadow val="0"/>
        <u val="none"/>
        <vertAlign val="baseline"/>
        <sz val="11"/>
        <color auto="1"/>
        <name val="Calibri"/>
        <family val="2"/>
        <scheme val="minor"/>
      </font>
      <numFmt numFmtId="1" formatCode="0"/>
      <alignment horizontal="center"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1"/>
    </dxf>
    <dxf>
      <font>
        <b val="0"/>
        <i val="0"/>
        <strike val="0"/>
        <condense val="0"/>
        <extend val="0"/>
        <outline val="0"/>
        <shadow val="0"/>
        <u val="none"/>
        <vertAlign val="baseline"/>
        <sz val="11"/>
        <color auto="1"/>
        <name val="Calibri"/>
        <family val="2"/>
        <scheme val="minor"/>
      </font>
      <numFmt numFmtId="1" formatCode="0"/>
      <alignment horizontal="center"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1"/>
    </dxf>
    <dxf>
      <font>
        <b val="0"/>
        <i val="0"/>
        <strike val="0"/>
        <condense val="0"/>
        <extend val="0"/>
        <outline val="0"/>
        <shadow val="0"/>
        <u val="none"/>
        <vertAlign val="baseline"/>
        <sz val="11"/>
        <color auto="1"/>
        <name val="Calibri"/>
        <family val="2"/>
        <scheme val="minor"/>
      </font>
      <numFmt numFmtId="1" formatCode="0"/>
      <alignment horizontal="center" vertical="center" textRotation="0" wrapText="0" indent="0" justifyLastLine="0" shrinkToFit="0" readingOrder="0"/>
      <border diagonalUp="0" diagonalDown="0" outline="0">
        <left/>
        <right style="hair">
          <color indexed="64"/>
        </right>
        <top style="hair">
          <color indexed="64"/>
        </top>
        <bottom style="hair">
          <color indexed="64"/>
        </bottom>
      </border>
      <protection locked="1" hidden="1"/>
    </dxf>
    <dxf>
      <font>
        <b val="0"/>
        <i val="0"/>
        <strike val="0"/>
        <condense val="0"/>
        <extend val="0"/>
        <outline val="0"/>
        <shadow val="0"/>
        <u val="none"/>
        <vertAlign val="baseline"/>
        <sz val="11"/>
        <color auto="1"/>
        <name val="Calibri"/>
        <family val="2"/>
        <scheme val="minor"/>
      </font>
      <numFmt numFmtId="167" formatCode="0.0"/>
      <alignment horizontal="center" vertical="center" textRotation="0" wrapText="0" indent="0" justifyLastLine="0" shrinkToFit="0" readingOrder="0"/>
      <border diagonalUp="0" diagonalDown="0" outline="0">
        <left style="thin">
          <color indexed="64"/>
        </left>
        <right style="hair">
          <color indexed="64"/>
        </right>
        <top/>
        <bottom style="hair">
          <color indexed="64"/>
        </bottom>
      </border>
      <protection locked="1" hidden="1"/>
    </dxf>
    <dxf>
      <font>
        <b val="0"/>
        <i val="0"/>
        <strike val="0"/>
        <condense val="0"/>
        <extend val="0"/>
        <outline val="0"/>
        <shadow val="0"/>
        <u val="none"/>
        <vertAlign val="baseline"/>
        <sz val="11"/>
        <color auto="1"/>
        <name val="Calibri"/>
        <family val="2"/>
        <scheme val="minor"/>
      </font>
      <numFmt numFmtId="167" formatCode="0.0"/>
      <alignment horizontal="center" vertical="center" textRotation="0" wrapText="0" indent="0" justifyLastLine="0" shrinkToFit="0" readingOrder="0"/>
      <border diagonalUp="0" diagonalDown="0" outline="0">
        <left style="thin">
          <color indexed="64"/>
        </left>
        <right style="thin">
          <color indexed="64"/>
        </right>
        <top/>
        <bottom style="hair">
          <color indexed="64"/>
        </bottom>
      </border>
      <protection locked="1" hidden="1"/>
    </dxf>
    <dxf>
      <font>
        <b val="0"/>
        <i val="0"/>
        <strike val="0"/>
        <condense val="0"/>
        <extend val="0"/>
        <outline val="0"/>
        <shadow val="0"/>
        <u val="none"/>
        <vertAlign val="baseline"/>
        <sz val="11"/>
        <color auto="1"/>
        <name val="Calibri"/>
        <family val="2"/>
        <scheme val="minor"/>
      </font>
      <numFmt numFmtId="167" formatCode="0.0"/>
      <alignment horizontal="center" vertical="center" textRotation="0" wrapText="0" indent="0" justifyLastLine="0" shrinkToFit="0" readingOrder="0"/>
      <border diagonalUp="0" diagonalDown="0">
        <left/>
        <right/>
        <top/>
        <bottom style="hair">
          <color indexed="64"/>
        </bottom>
        <vertical/>
        <horizontal/>
      </border>
      <protection locked="0" hidden="0"/>
    </dxf>
    <dxf>
      <font>
        <b val="0"/>
        <i val="0"/>
        <strike val="0"/>
        <condense val="0"/>
        <extend val="0"/>
        <outline val="0"/>
        <shadow val="0"/>
        <u val="none"/>
        <vertAlign val="baseline"/>
        <sz val="11"/>
        <color auto="1"/>
        <name val="Calibri"/>
        <family val="2"/>
        <scheme val="minor"/>
      </font>
      <numFmt numFmtId="167" formatCode="0.0"/>
      <fill>
        <patternFill patternType="none">
          <fgColor indexed="64"/>
          <bgColor indexed="65"/>
        </patternFill>
      </fill>
      <alignment horizontal="center" vertical="center" textRotation="0" wrapText="0" indent="0" justifyLastLine="0" shrinkToFit="0" readingOrder="0"/>
      <border diagonalUp="0" diagonalDown="0">
        <left/>
        <right style="hair">
          <color indexed="64"/>
        </right>
        <top/>
        <bottom style="hair">
          <color indexed="64"/>
        </bottom>
        <vertical/>
        <horizontal/>
      </border>
      <protection locked="0" hidden="0"/>
    </dxf>
    <dxf>
      <font>
        <b val="0"/>
        <i val="0"/>
        <strike val="0"/>
        <condense val="0"/>
        <extend val="0"/>
        <outline val="0"/>
        <shadow val="0"/>
        <u val="none"/>
        <vertAlign val="baseline"/>
        <sz val="11"/>
        <color auto="1"/>
        <name val="Calibri"/>
        <family val="2"/>
        <scheme val="minor"/>
      </font>
      <numFmt numFmtId="167" formatCode="0.0"/>
      <fill>
        <patternFill patternType="none">
          <fgColor indexed="64"/>
          <bgColor indexed="65"/>
        </patternFill>
      </fill>
      <alignment horizontal="center" vertical="center" textRotation="0" wrapText="0" indent="0" justifyLastLine="0" shrinkToFit="0" readingOrder="0"/>
      <border diagonalUp="0" diagonalDown="0">
        <left/>
        <right style="hair">
          <color indexed="64"/>
        </right>
        <top/>
        <bottom style="hair">
          <color indexed="64"/>
        </bottom>
        <vertical/>
        <horizontal/>
      </border>
      <protection locked="0" hidden="0"/>
    </dxf>
    <dxf>
      <font>
        <b val="0"/>
        <i val="0"/>
        <strike val="0"/>
        <condense val="0"/>
        <extend val="0"/>
        <outline val="0"/>
        <shadow val="0"/>
        <u val="none"/>
        <vertAlign val="baseline"/>
        <sz val="11"/>
        <color auto="1"/>
        <name val="Calibri"/>
        <family val="2"/>
        <scheme val="minor"/>
      </font>
      <numFmt numFmtId="167" formatCode="0.0"/>
      <fill>
        <patternFill patternType="none">
          <fgColor indexed="64"/>
          <bgColor indexed="65"/>
        </patternFill>
      </fill>
      <alignment horizontal="center" vertical="center" textRotation="0" wrapText="0" indent="0" justifyLastLine="0" shrinkToFit="0" readingOrder="0"/>
      <border diagonalUp="0" diagonalDown="0">
        <left/>
        <right style="hair">
          <color indexed="64"/>
        </right>
        <top/>
        <bottom style="hair">
          <color indexed="64"/>
        </bottom>
        <vertical/>
        <horizontal/>
      </border>
      <protection locked="0" hidden="0"/>
    </dxf>
    <dxf>
      <font>
        <b val="0"/>
        <i val="0"/>
        <strike val="0"/>
        <condense val="0"/>
        <extend val="0"/>
        <outline val="0"/>
        <shadow val="0"/>
        <u val="none"/>
        <vertAlign val="baseline"/>
        <sz val="11"/>
        <color auto="1"/>
        <name val="Calibri"/>
        <family val="2"/>
        <scheme val="minor"/>
      </font>
      <numFmt numFmtId="167" formatCode="0.0"/>
      <fill>
        <patternFill patternType="none">
          <fgColor indexed="64"/>
          <bgColor indexed="65"/>
        </patternFill>
      </fill>
      <alignment horizontal="center" vertical="center" textRotation="0" wrapText="0" indent="0" justifyLastLine="0" shrinkToFit="0" readingOrder="0"/>
      <border diagonalUp="0" diagonalDown="0">
        <left/>
        <right style="hair">
          <color indexed="64"/>
        </right>
        <top/>
        <bottom style="hair">
          <color indexed="64"/>
        </bottom>
        <vertical/>
        <horizontal/>
      </border>
      <protection locked="0" hidden="0"/>
    </dxf>
    <dxf>
      <font>
        <b val="0"/>
        <i val="0"/>
        <strike val="0"/>
        <condense val="0"/>
        <extend val="0"/>
        <outline val="0"/>
        <shadow val="0"/>
        <u val="none"/>
        <vertAlign val="baseline"/>
        <sz val="11"/>
        <color auto="1"/>
        <name val="Calibri"/>
        <family val="2"/>
        <scheme val="minor"/>
      </font>
      <numFmt numFmtId="167" formatCode="0.0"/>
      <fill>
        <patternFill patternType="none">
          <fgColor indexed="64"/>
          <bgColor indexed="65"/>
        </patternFill>
      </fill>
      <alignment horizontal="center" vertical="center" textRotation="0" wrapText="0" indent="0" justifyLastLine="0" shrinkToFit="0" readingOrder="0"/>
      <border diagonalUp="0" diagonalDown="0">
        <left/>
        <right style="hair">
          <color indexed="64"/>
        </right>
        <top/>
        <bottom style="hair">
          <color indexed="64"/>
        </bottom>
        <vertical/>
        <horizontal/>
      </border>
      <protection locked="0" hidden="0"/>
    </dxf>
    <dxf>
      <font>
        <b val="0"/>
        <i val="0"/>
        <strike val="0"/>
        <condense val="0"/>
        <extend val="0"/>
        <outline val="0"/>
        <shadow val="0"/>
        <u val="none"/>
        <vertAlign val="baseline"/>
        <sz val="11"/>
        <color auto="1"/>
        <name val="Calibri"/>
        <family val="2"/>
        <scheme val="minor"/>
      </font>
      <numFmt numFmtId="167" formatCode="0.0"/>
      <fill>
        <patternFill patternType="none">
          <fgColor indexed="64"/>
          <bgColor indexed="65"/>
        </patternFill>
      </fill>
      <alignment horizontal="center" vertical="center" textRotation="0" wrapText="0" indent="0" justifyLastLine="0" shrinkToFit="0" readingOrder="0"/>
      <border diagonalUp="0" diagonalDown="0">
        <left/>
        <right style="hair">
          <color indexed="64"/>
        </right>
        <top/>
        <bottom style="hair">
          <color indexed="64"/>
        </bottom>
        <vertical/>
        <horizontal/>
      </border>
      <protection locked="0" hidden="0"/>
    </dxf>
    <dxf>
      <font>
        <b val="0"/>
        <i val="0"/>
        <strike val="0"/>
        <condense val="0"/>
        <extend val="0"/>
        <outline val="0"/>
        <shadow val="0"/>
        <u val="none"/>
        <vertAlign val="baseline"/>
        <sz val="11"/>
        <color auto="1"/>
        <name val="Calibri"/>
        <family val="2"/>
        <scheme val="minor"/>
      </font>
      <numFmt numFmtId="167" formatCode="0.0"/>
      <fill>
        <patternFill patternType="none">
          <fgColor indexed="64"/>
          <bgColor indexed="65"/>
        </patternFill>
      </fill>
      <alignment horizontal="center" vertical="center" textRotation="0" wrapText="0" indent="0" justifyLastLine="0" shrinkToFit="0" readingOrder="0"/>
      <border diagonalUp="0" diagonalDown="0">
        <left/>
        <right style="hair">
          <color indexed="64"/>
        </right>
        <top/>
        <bottom style="hair">
          <color indexed="64"/>
        </bottom>
        <vertical/>
        <horizontal/>
      </border>
      <protection locked="0" hidden="0"/>
    </dxf>
    <dxf>
      <font>
        <b val="0"/>
        <i val="0"/>
        <strike val="0"/>
        <condense val="0"/>
        <extend val="0"/>
        <outline val="0"/>
        <shadow val="0"/>
        <u val="none"/>
        <vertAlign val="baseline"/>
        <sz val="11"/>
        <color auto="1"/>
        <name val="Calibri"/>
        <family val="2"/>
        <scheme val="minor"/>
      </font>
      <numFmt numFmtId="167" formatCode="0.0"/>
      <fill>
        <patternFill patternType="none">
          <fgColor indexed="64"/>
          <bgColor indexed="65"/>
        </patternFill>
      </fill>
      <alignment horizontal="center" vertical="center" textRotation="0" wrapText="0" indent="0" justifyLastLine="0" shrinkToFit="0" readingOrder="0"/>
      <border diagonalUp="0" diagonalDown="0">
        <left/>
        <right style="hair">
          <color indexed="64"/>
        </right>
        <top/>
        <bottom style="hair">
          <color indexed="64"/>
        </bottom>
        <vertical/>
        <horizontal/>
      </border>
      <protection locked="0" hidden="0"/>
    </dxf>
    <dxf>
      <font>
        <b val="0"/>
        <i val="0"/>
        <strike val="0"/>
        <condense val="0"/>
        <extend val="0"/>
        <outline val="0"/>
        <shadow val="0"/>
        <u val="none"/>
        <vertAlign val="baseline"/>
        <sz val="11"/>
        <color auto="1"/>
        <name val="Calibri"/>
        <family val="2"/>
        <scheme val="minor"/>
      </font>
      <numFmt numFmtId="167" formatCode="0.0"/>
      <fill>
        <patternFill patternType="none">
          <fgColor indexed="64"/>
          <bgColor indexed="65"/>
        </patternFill>
      </fill>
      <alignment horizontal="center" vertical="center" textRotation="0" wrapText="0" indent="0" justifyLastLine="0" shrinkToFit="0" readingOrder="0"/>
      <border diagonalUp="0" diagonalDown="0">
        <left/>
        <right style="hair">
          <color indexed="64"/>
        </right>
        <top/>
        <bottom style="hair">
          <color indexed="64"/>
        </bottom>
        <vertical/>
        <horizontal/>
      </border>
      <protection locked="0" hidden="0"/>
    </dxf>
    <dxf>
      <font>
        <b val="0"/>
        <i val="0"/>
        <strike val="0"/>
        <condense val="0"/>
        <extend val="0"/>
        <outline val="0"/>
        <shadow val="0"/>
        <u val="none"/>
        <vertAlign val="baseline"/>
        <sz val="11"/>
        <color auto="1"/>
        <name val="Calibri"/>
        <family val="2"/>
        <scheme val="minor"/>
      </font>
      <numFmt numFmtId="167" formatCode="0.0"/>
      <fill>
        <patternFill patternType="none">
          <fgColor indexed="64"/>
          <bgColor indexed="65"/>
        </patternFill>
      </fill>
      <alignment horizontal="center" vertical="center" textRotation="0" wrapText="0" indent="0" justifyLastLine="0" shrinkToFit="0" readingOrder="0"/>
      <border diagonalUp="0" diagonalDown="0">
        <left/>
        <right style="hair">
          <color indexed="64"/>
        </right>
        <top/>
        <bottom style="hair">
          <color indexed="64"/>
        </bottom>
        <vertical/>
        <horizontal/>
      </border>
      <protection locked="0" hidden="0"/>
    </dxf>
    <dxf>
      <font>
        <b val="0"/>
        <i val="0"/>
        <strike val="0"/>
        <condense val="0"/>
        <extend val="0"/>
        <outline val="0"/>
        <shadow val="0"/>
        <u val="none"/>
        <vertAlign val="baseline"/>
        <sz val="11"/>
        <color auto="1"/>
        <name val="Calibri"/>
        <family val="2"/>
        <scheme val="minor"/>
      </font>
      <numFmt numFmtId="167" formatCode="0.0"/>
      <fill>
        <patternFill patternType="none">
          <fgColor indexed="64"/>
          <bgColor indexed="65"/>
        </patternFill>
      </fill>
      <alignment horizontal="center" vertical="center" textRotation="0" wrapText="0" indent="0" justifyLastLine="0" shrinkToFit="0" readingOrder="0"/>
      <border diagonalUp="0" diagonalDown="0">
        <left/>
        <right style="hair">
          <color indexed="64"/>
        </right>
        <top/>
        <bottom style="hair">
          <color indexed="64"/>
        </bottom>
        <vertical/>
        <horizontal/>
      </border>
      <protection locked="0" hidden="0"/>
    </dxf>
    <dxf>
      <font>
        <b val="0"/>
        <i val="0"/>
        <strike val="0"/>
        <condense val="0"/>
        <extend val="0"/>
        <outline val="0"/>
        <shadow val="0"/>
        <u val="none"/>
        <vertAlign val="baseline"/>
        <sz val="11"/>
        <color auto="1"/>
        <name val="Calibri"/>
        <family val="2"/>
        <scheme val="minor"/>
      </font>
      <numFmt numFmtId="167" formatCode="0.0"/>
      <fill>
        <patternFill patternType="none">
          <fgColor indexed="64"/>
          <bgColor indexed="65"/>
        </patternFill>
      </fill>
      <alignment horizontal="center" vertical="center" textRotation="0" wrapText="0" indent="0" justifyLastLine="0" shrinkToFit="0" readingOrder="0"/>
      <border diagonalUp="0" diagonalDown="0">
        <left/>
        <right style="hair">
          <color indexed="64"/>
        </right>
        <top/>
        <bottom style="hair">
          <color indexed="64"/>
        </bottom>
        <vertical/>
        <horizontal/>
      </border>
      <protection locked="0" hidden="0"/>
    </dxf>
    <dxf>
      <font>
        <b val="0"/>
        <i val="0"/>
        <strike val="0"/>
        <condense val="0"/>
        <extend val="0"/>
        <outline val="0"/>
        <shadow val="0"/>
        <u val="none"/>
        <vertAlign val="baseline"/>
        <sz val="11"/>
        <color auto="1"/>
        <name val="Calibri"/>
        <family val="2"/>
        <scheme val="minor"/>
      </font>
      <numFmt numFmtId="167" formatCode="0.0"/>
      <fill>
        <patternFill patternType="none">
          <fgColor indexed="64"/>
          <bgColor indexed="65"/>
        </patternFill>
      </fill>
      <alignment horizontal="center" vertical="center" textRotation="0" wrapText="0" indent="0" justifyLastLine="0" shrinkToFit="0" readingOrder="0"/>
      <border diagonalUp="0" diagonalDown="0">
        <left/>
        <right style="hair">
          <color indexed="64"/>
        </right>
        <top/>
        <bottom style="hair">
          <color indexed="64"/>
        </bottom>
        <vertical/>
        <horizontal/>
      </border>
      <protection locked="0" hidden="0"/>
    </dxf>
    <dxf>
      <font>
        <b val="0"/>
        <i val="0"/>
        <strike val="0"/>
        <condense val="0"/>
        <extend val="0"/>
        <outline val="0"/>
        <shadow val="0"/>
        <u val="none"/>
        <vertAlign val="baseline"/>
        <sz val="11"/>
        <color auto="1"/>
        <name val="Calibri"/>
        <family val="2"/>
        <scheme val="minor"/>
      </font>
      <numFmt numFmtId="167" formatCode="0.0"/>
      <fill>
        <patternFill patternType="none">
          <fgColor indexed="64"/>
          <bgColor indexed="65"/>
        </patternFill>
      </fill>
      <alignment horizontal="center" vertical="center" textRotation="0" wrapText="0" indent="0" justifyLastLine="0" shrinkToFit="0" readingOrder="0"/>
      <border diagonalUp="0" diagonalDown="0">
        <left/>
        <right style="hair">
          <color indexed="64"/>
        </right>
        <top/>
        <bottom style="hair">
          <color indexed="64"/>
        </bottom>
        <vertical/>
        <horizontal/>
      </border>
      <protection locked="0" hidden="0"/>
    </dxf>
    <dxf>
      <font>
        <b val="0"/>
        <i val="0"/>
        <strike val="0"/>
        <condense val="0"/>
        <extend val="0"/>
        <outline val="0"/>
        <shadow val="0"/>
        <u val="none"/>
        <vertAlign val="baseline"/>
        <sz val="11"/>
        <color auto="1"/>
        <name val="Calibri"/>
        <family val="2"/>
        <scheme val="minor"/>
      </font>
      <numFmt numFmtId="167" formatCode="0.0"/>
      <fill>
        <patternFill patternType="none">
          <fgColor indexed="64"/>
          <bgColor indexed="65"/>
        </patternFill>
      </fill>
      <alignment horizontal="center" vertical="center" textRotation="0" wrapText="0" indent="0" justifyLastLine="0" shrinkToFit="0" readingOrder="0"/>
      <border diagonalUp="0" diagonalDown="0">
        <left/>
        <right style="hair">
          <color indexed="64"/>
        </right>
        <top/>
        <bottom style="hair">
          <color indexed="64"/>
        </bottom>
        <vertical/>
        <horizontal/>
      </border>
      <protection locked="0" hidden="0"/>
    </dxf>
    <dxf>
      <font>
        <b val="0"/>
        <i val="0"/>
        <strike val="0"/>
        <condense val="0"/>
        <extend val="0"/>
        <outline val="0"/>
        <shadow val="0"/>
        <u val="none"/>
        <vertAlign val="baseline"/>
        <sz val="11"/>
        <color auto="1"/>
        <name val="Calibri"/>
        <family val="2"/>
        <scheme val="minor"/>
      </font>
      <numFmt numFmtId="167" formatCode="0.0"/>
      <fill>
        <patternFill patternType="none">
          <fgColor indexed="64"/>
          <bgColor indexed="65"/>
        </patternFill>
      </fill>
      <alignment horizontal="center" vertical="center" textRotation="0" wrapText="0" indent="0" justifyLastLine="0" shrinkToFit="0" readingOrder="0"/>
      <border diagonalUp="0" diagonalDown="0">
        <left/>
        <right style="hair">
          <color indexed="64"/>
        </right>
        <top/>
        <bottom style="hair">
          <color indexed="64"/>
        </bottom>
        <vertical/>
        <horizontal/>
      </border>
      <protection locked="0" hidden="0"/>
    </dxf>
    <dxf>
      <font>
        <b val="0"/>
        <i val="0"/>
        <strike val="0"/>
        <condense val="0"/>
        <extend val="0"/>
        <outline val="0"/>
        <shadow val="0"/>
        <u val="none"/>
        <vertAlign val="baseline"/>
        <sz val="11"/>
        <color auto="1"/>
        <name val="Calibri"/>
        <family val="2"/>
        <scheme val="minor"/>
      </font>
      <numFmt numFmtId="167" formatCode="0.0"/>
      <fill>
        <patternFill patternType="none">
          <fgColor indexed="64"/>
          <bgColor indexed="65"/>
        </patternFill>
      </fill>
      <alignment horizontal="center" vertical="center" textRotation="0" wrapText="0" indent="0" justifyLastLine="0" shrinkToFit="0" readingOrder="0"/>
      <border diagonalUp="0" diagonalDown="0">
        <left/>
        <right style="hair">
          <color indexed="64"/>
        </right>
        <top/>
        <bottom style="hair">
          <color indexed="64"/>
        </bottom>
        <vertical/>
        <horizontal/>
      </border>
      <protection locked="0" hidden="0"/>
    </dxf>
    <dxf>
      <font>
        <b val="0"/>
        <i val="0"/>
        <strike val="0"/>
        <condense val="0"/>
        <extend val="0"/>
        <outline val="0"/>
        <shadow val="0"/>
        <u val="none"/>
        <vertAlign val="baseline"/>
        <sz val="11"/>
        <color auto="1"/>
        <name val="Calibri"/>
        <family val="2"/>
        <scheme val="minor"/>
      </font>
      <numFmt numFmtId="167" formatCode="0.0"/>
      <fill>
        <patternFill patternType="none">
          <fgColor indexed="64"/>
          <bgColor indexed="65"/>
        </patternFill>
      </fill>
      <alignment horizontal="center" vertical="center" textRotation="0" wrapText="0" indent="0" justifyLastLine="0" shrinkToFit="0" readingOrder="0"/>
      <border diagonalUp="0" diagonalDown="0">
        <left/>
        <right style="hair">
          <color indexed="64"/>
        </right>
        <top/>
        <bottom style="hair">
          <color indexed="64"/>
        </bottom>
        <vertical/>
        <horizontal/>
      </border>
      <protection locked="0" hidden="0"/>
    </dxf>
    <dxf>
      <font>
        <b val="0"/>
        <i val="0"/>
        <strike val="0"/>
        <condense val="0"/>
        <extend val="0"/>
        <outline val="0"/>
        <shadow val="0"/>
        <u val="none"/>
        <vertAlign val="baseline"/>
        <sz val="11"/>
        <color auto="1"/>
        <name val="Calibri"/>
        <family val="2"/>
        <scheme val="minor"/>
      </font>
      <numFmt numFmtId="167" formatCode="0.0"/>
      <fill>
        <patternFill patternType="none">
          <fgColor indexed="64"/>
          <bgColor indexed="65"/>
        </patternFill>
      </fill>
      <alignment horizontal="center" vertical="center" textRotation="0" wrapText="0" indent="0" justifyLastLine="0" shrinkToFit="0" readingOrder="0"/>
      <border diagonalUp="0" diagonalDown="0">
        <left/>
        <right style="hair">
          <color indexed="64"/>
        </right>
        <top/>
        <bottom style="hair">
          <color indexed="64"/>
        </bottom>
        <vertical/>
        <horizontal/>
      </border>
      <protection locked="0" hidden="0"/>
    </dxf>
    <dxf>
      <font>
        <b val="0"/>
        <i val="0"/>
        <strike val="0"/>
        <condense val="0"/>
        <extend val="0"/>
        <outline val="0"/>
        <shadow val="0"/>
        <u val="none"/>
        <vertAlign val="baseline"/>
        <sz val="11"/>
        <color auto="1"/>
        <name val="Calibri"/>
        <family val="2"/>
        <scheme val="minor"/>
      </font>
      <numFmt numFmtId="167" formatCode="0.0"/>
      <fill>
        <patternFill patternType="none">
          <fgColor indexed="64"/>
          <bgColor indexed="65"/>
        </patternFill>
      </fill>
      <alignment horizontal="center" vertical="center" textRotation="0" wrapText="0" indent="0" justifyLastLine="0" shrinkToFit="0" readingOrder="0"/>
      <border diagonalUp="0" diagonalDown="0">
        <left/>
        <right style="hair">
          <color indexed="64"/>
        </right>
        <top/>
        <bottom style="hair">
          <color indexed="64"/>
        </bottom>
        <vertical/>
        <horizontal/>
      </border>
      <protection locked="0" hidden="0"/>
    </dxf>
    <dxf>
      <font>
        <b val="0"/>
        <i val="0"/>
        <strike val="0"/>
        <condense val="0"/>
        <extend val="0"/>
        <outline val="0"/>
        <shadow val="0"/>
        <u val="none"/>
        <vertAlign val="baseline"/>
        <sz val="11"/>
        <color auto="1"/>
        <name val="Calibri"/>
        <family val="2"/>
        <scheme val="minor"/>
      </font>
      <numFmt numFmtId="167" formatCode="0.0"/>
      <fill>
        <patternFill patternType="none">
          <fgColor indexed="64"/>
          <bgColor indexed="65"/>
        </patternFill>
      </fill>
      <alignment horizontal="center" vertical="center" textRotation="0" wrapText="0" indent="0" justifyLastLine="0" shrinkToFit="0" readingOrder="0"/>
      <border diagonalUp="0" diagonalDown="0">
        <left/>
        <right style="hair">
          <color indexed="64"/>
        </right>
        <top/>
        <bottom style="hair">
          <color indexed="64"/>
        </bottom>
        <vertical/>
        <horizontal/>
      </border>
      <protection locked="0" hidden="0"/>
    </dxf>
    <dxf>
      <font>
        <b val="0"/>
        <i val="0"/>
        <strike val="0"/>
        <condense val="0"/>
        <extend val="0"/>
        <outline val="0"/>
        <shadow val="0"/>
        <u val="none"/>
        <vertAlign val="baseline"/>
        <sz val="11"/>
        <color auto="1"/>
        <name val="Calibri"/>
        <family val="2"/>
        <scheme val="minor"/>
      </font>
      <numFmt numFmtId="167" formatCode="0.0"/>
      <fill>
        <patternFill patternType="none">
          <fgColor indexed="64"/>
          <bgColor indexed="65"/>
        </patternFill>
      </fill>
      <alignment horizontal="center" vertical="center" textRotation="0" wrapText="0" indent="0" justifyLastLine="0" shrinkToFit="0" readingOrder="0"/>
      <border diagonalUp="0" diagonalDown="0">
        <left/>
        <right style="hair">
          <color indexed="64"/>
        </right>
        <top/>
        <bottom style="hair">
          <color indexed="64"/>
        </bottom>
        <vertical/>
        <horizontal/>
      </border>
      <protection locked="0" hidden="0"/>
    </dxf>
    <dxf>
      <font>
        <b val="0"/>
        <i val="0"/>
        <strike val="0"/>
        <condense val="0"/>
        <extend val="0"/>
        <outline val="0"/>
        <shadow val="0"/>
        <u val="none"/>
        <vertAlign val="baseline"/>
        <sz val="11"/>
        <color auto="1"/>
        <name val="Calibri"/>
        <family val="2"/>
        <scheme val="minor"/>
      </font>
      <numFmt numFmtId="167" formatCode="0.0"/>
      <fill>
        <patternFill patternType="none">
          <fgColor indexed="64"/>
          <bgColor indexed="65"/>
        </patternFill>
      </fill>
      <alignment horizontal="center" vertical="center" textRotation="0" wrapText="0" indent="0" justifyLastLine="0" shrinkToFit="0" readingOrder="0"/>
      <border diagonalUp="0" diagonalDown="0">
        <left/>
        <right style="hair">
          <color indexed="64"/>
        </right>
        <top/>
        <bottom style="hair">
          <color indexed="64"/>
        </bottom>
        <vertical/>
        <horizontal/>
      </border>
      <protection locked="0" hidden="0"/>
    </dxf>
    <dxf>
      <font>
        <b val="0"/>
        <i val="0"/>
        <strike val="0"/>
        <condense val="0"/>
        <extend val="0"/>
        <outline val="0"/>
        <shadow val="0"/>
        <u val="none"/>
        <vertAlign val="baseline"/>
        <sz val="11"/>
        <color auto="1"/>
        <name val="Calibri"/>
        <family val="2"/>
        <scheme val="minor"/>
      </font>
      <numFmt numFmtId="167" formatCode="0.0"/>
      <fill>
        <patternFill patternType="none">
          <fgColor indexed="64"/>
          <bgColor indexed="65"/>
        </patternFill>
      </fill>
      <alignment horizontal="center" vertical="center" textRotation="0" wrapText="0" indent="0" justifyLastLine="0" shrinkToFit="0" readingOrder="0"/>
      <border diagonalUp="0" diagonalDown="0">
        <left/>
        <right style="hair">
          <color indexed="64"/>
        </right>
        <top/>
        <bottom style="hair">
          <color indexed="64"/>
        </bottom>
        <vertical/>
        <horizontal/>
      </border>
      <protection locked="0" hidden="0"/>
    </dxf>
    <dxf>
      <font>
        <b val="0"/>
        <i val="0"/>
        <strike val="0"/>
        <condense val="0"/>
        <extend val="0"/>
        <outline val="0"/>
        <shadow val="0"/>
        <u val="none"/>
        <vertAlign val="baseline"/>
        <sz val="11"/>
        <color auto="1"/>
        <name val="Calibri"/>
        <family val="2"/>
        <scheme val="minor"/>
      </font>
      <numFmt numFmtId="167" formatCode="0.0"/>
      <fill>
        <patternFill patternType="none">
          <fgColor indexed="64"/>
          <bgColor indexed="65"/>
        </patternFill>
      </fill>
      <alignment horizontal="center" vertical="center" textRotation="0" wrapText="0" indent="0" justifyLastLine="0" shrinkToFit="0" readingOrder="0"/>
      <border diagonalUp="0" diagonalDown="0">
        <left/>
        <right style="hair">
          <color indexed="64"/>
        </right>
        <top/>
        <bottom style="hair">
          <color indexed="64"/>
        </bottom>
        <vertical/>
        <horizontal/>
      </border>
      <protection locked="0" hidden="0"/>
    </dxf>
    <dxf>
      <font>
        <b val="0"/>
        <i val="0"/>
        <strike val="0"/>
        <condense val="0"/>
        <extend val="0"/>
        <outline val="0"/>
        <shadow val="0"/>
        <u val="none"/>
        <vertAlign val="baseline"/>
        <sz val="11"/>
        <color auto="1"/>
        <name val="Calibri"/>
        <family val="2"/>
        <scheme val="minor"/>
      </font>
      <numFmt numFmtId="167" formatCode="0.0"/>
      <fill>
        <patternFill patternType="none">
          <fgColor indexed="64"/>
          <bgColor indexed="65"/>
        </patternFill>
      </fill>
      <alignment horizontal="center" vertical="center" textRotation="0" wrapText="0" indent="0" justifyLastLine="0" shrinkToFit="0" readingOrder="0"/>
      <border diagonalUp="0" diagonalDown="0">
        <left/>
        <right style="hair">
          <color indexed="64"/>
        </right>
        <top/>
        <bottom style="hair">
          <color indexed="64"/>
        </bottom>
        <vertical/>
        <horizontal/>
      </border>
      <protection locked="0" hidden="0"/>
    </dxf>
    <dxf>
      <font>
        <b val="0"/>
        <i val="0"/>
        <strike val="0"/>
        <condense val="0"/>
        <extend val="0"/>
        <outline val="0"/>
        <shadow val="0"/>
        <u val="none"/>
        <vertAlign val="baseline"/>
        <sz val="11"/>
        <color auto="1"/>
        <name val="Calibri"/>
        <family val="2"/>
        <scheme val="minor"/>
      </font>
      <numFmt numFmtId="167" formatCode="0.0"/>
      <fill>
        <patternFill patternType="none">
          <fgColor indexed="64"/>
          <bgColor indexed="65"/>
        </patternFill>
      </fill>
      <alignment horizontal="center" vertical="center" textRotation="0" wrapText="0" indent="0" justifyLastLine="0" shrinkToFit="0" readingOrder="0"/>
      <border diagonalUp="0" diagonalDown="0">
        <left/>
        <right style="hair">
          <color indexed="64"/>
        </right>
        <top/>
        <bottom style="hair">
          <color indexed="64"/>
        </bottom>
        <vertical/>
        <horizontal/>
      </border>
      <protection locked="0" hidden="0"/>
    </dxf>
    <dxf>
      <font>
        <b val="0"/>
        <i val="0"/>
        <strike val="0"/>
        <condense val="0"/>
        <extend val="0"/>
        <outline val="0"/>
        <shadow val="0"/>
        <u val="none"/>
        <vertAlign val="baseline"/>
        <sz val="11"/>
        <color auto="1"/>
        <name val="Calibri"/>
        <family val="2"/>
        <scheme val="minor"/>
      </font>
      <numFmt numFmtId="167" formatCode="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hair">
          <color indexed="64"/>
        </right>
        <top/>
        <bottom style="hair">
          <color indexed="64"/>
        </bottom>
        <vertical/>
        <horizontal/>
      </border>
      <protection locked="0" hidden="0"/>
    </dxf>
    <dxf>
      <font>
        <b val="0"/>
        <i val="0"/>
        <strike val="0"/>
        <condense val="0"/>
        <extend val="0"/>
        <outline val="0"/>
        <shadow val="0"/>
        <u val="none"/>
        <vertAlign val="baseline"/>
        <sz val="11"/>
        <color auto="1"/>
        <name val="Calibri"/>
        <family val="2"/>
        <scheme val="minor"/>
      </font>
      <numFmt numFmtId="167" formatCode="0.0"/>
      <alignment horizontal="center" vertical="center" textRotation="0" wrapText="0" indent="0" justifyLastLine="0" shrinkToFit="0" readingOrder="0"/>
      <border diagonalUp="0" diagonalDown="0" outline="0">
        <left style="hair">
          <color indexed="64"/>
        </left>
        <right style="thin">
          <color indexed="64"/>
        </right>
        <top/>
        <bottom style="hair">
          <color indexed="64"/>
        </bottom>
      </border>
      <protection locked="1" hidden="1"/>
    </dxf>
    <dxf>
      <font>
        <b val="0"/>
        <i val="0"/>
        <strike val="0"/>
        <condense val="0"/>
        <extend val="0"/>
        <outline val="0"/>
        <shadow val="0"/>
        <u val="none"/>
        <vertAlign val="baseline"/>
        <sz val="11"/>
        <color auto="1"/>
        <name val="Calibri"/>
        <family val="2"/>
        <scheme val="minor"/>
      </font>
      <numFmt numFmtId="167" formatCode="0.0"/>
      <alignment horizontal="center" vertical="center" textRotation="0" wrapText="0" indent="0" justifyLastLine="0" shrinkToFit="0" readingOrder="0"/>
      <border diagonalUp="0" diagonalDown="0" outline="0">
        <left/>
        <right style="hair">
          <color indexed="64"/>
        </right>
        <top style="hair">
          <color indexed="64"/>
        </top>
        <bottom style="hair">
          <color indexed="64"/>
        </bottom>
      </border>
      <protection locked="1" hidden="1"/>
    </dxf>
    <dxf>
      <font>
        <b val="0"/>
        <i val="0"/>
        <strike val="0"/>
        <condense val="0"/>
        <extend val="0"/>
        <outline val="0"/>
        <shadow val="0"/>
        <u val="none"/>
        <vertAlign val="baseline"/>
        <sz val="11"/>
        <color auto="1"/>
        <name val="Calibri"/>
        <family val="2"/>
        <scheme val="minor"/>
      </font>
      <numFmt numFmtId="0" formatCode="General"/>
      <alignment horizontal="left" vertical="center" textRotation="0" wrapText="0" indent="0" justifyLastLine="0" shrinkToFit="0" readingOrder="0"/>
      <border diagonalUp="0" diagonalDown="0" outline="0">
        <left style="hair">
          <color indexed="64"/>
        </left>
        <right/>
        <top style="hair">
          <color indexed="64"/>
        </top>
        <bottom style="hair">
          <color indexed="64"/>
        </bottom>
      </border>
      <protection locked="1" hidden="1"/>
    </dxf>
    <dxf>
      <font>
        <b val="0"/>
        <i val="0"/>
        <strike val="0"/>
        <condense val="0"/>
        <extend val="0"/>
        <outline val="0"/>
        <shadow val="0"/>
        <u val="none"/>
        <vertAlign val="baseline"/>
        <sz val="11"/>
        <color auto="1"/>
        <name val="Calibri"/>
        <family val="2"/>
        <scheme val="minor"/>
      </font>
      <alignment horizontal="center" vertical="center" textRotation="0" wrapText="0" indent="0" justifyLastLine="0" shrinkToFit="0" readingOrder="0"/>
      <border diagonalUp="0" diagonalDown="0" outline="0">
        <left style="thin">
          <color indexed="64"/>
        </left>
        <right style="hair">
          <color indexed="64"/>
        </right>
        <top style="hair">
          <color indexed="64"/>
        </top>
        <bottom style="hair">
          <color indexed="64"/>
        </bottom>
      </border>
      <protection locked="1" hidden="0"/>
    </dxf>
    <dxf>
      <border outline="0">
        <left style="thin">
          <color indexed="64"/>
        </left>
        <right style="thin">
          <color indexed="64"/>
        </right>
        <bottom style="thin">
          <color indexed="64"/>
        </bottom>
      </border>
    </dxf>
    <dxf>
      <border outline="0">
        <bottom style="hair">
          <color indexed="64"/>
        </bottom>
      </border>
    </dxf>
    <dxf>
      <font>
        <b val="0"/>
        <i val="0"/>
        <strike val="0"/>
        <condense val="0"/>
        <extend val="0"/>
        <outline val="0"/>
        <shadow val="0"/>
        <u val="none"/>
        <vertAlign val="baseline"/>
        <sz val="11"/>
        <color auto="1"/>
        <name val="Calibri"/>
        <family val="2"/>
        <scheme val="minor"/>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minor"/>
      </font>
      <numFmt numFmtId="1" formatCode="0"/>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border>
      <protection locked="1" hidden="1"/>
    </dxf>
    <dxf>
      <font>
        <b val="0"/>
        <i val="0"/>
        <strike val="0"/>
        <condense val="0"/>
        <extend val="0"/>
        <outline val="0"/>
        <shadow val="0"/>
        <u val="none"/>
        <vertAlign val="baseline"/>
        <sz val="11"/>
        <color auto="1"/>
        <name val="Calibri"/>
        <family val="2"/>
        <scheme val="minor"/>
      </font>
      <numFmt numFmtId="1" formatCode="0"/>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border>
      <protection locked="1" hidden="1"/>
    </dxf>
    <dxf>
      <font>
        <b val="0"/>
        <i val="0"/>
        <strike val="0"/>
        <condense val="0"/>
        <extend val="0"/>
        <outline val="0"/>
        <shadow val="0"/>
        <u val="none"/>
        <vertAlign val="baseline"/>
        <sz val="11"/>
        <color auto="1"/>
        <name val="Calibri"/>
        <family val="2"/>
        <scheme val="minor"/>
      </font>
      <numFmt numFmtId="1" formatCode="0"/>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border>
      <protection locked="1" hidden="1"/>
    </dxf>
    <dxf>
      <font>
        <b val="0"/>
        <i val="0"/>
        <strike val="0"/>
        <condense val="0"/>
        <extend val="0"/>
        <outline val="0"/>
        <shadow val="0"/>
        <u val="none"/>
        <vertAlign val="baseline"/>
        <sz val="11"/>
        <color auto="1"/>
        <name val="Calibri"/>
        <family val="2"/>
        <scheme val="minor"/>
      </font>
      <numFmt numFmtId="1" formatCode="0"/>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border>
      <protection locked="1" hidden="1"/>
    </dxf>
    <dxf>
      <font>
        <b val="0"/>
        <i val="0"/>
        <strike val="0"/>
        <condense val="0"/>
        <extend val="0"/>
        <outline val="0"/>
        <shadow val="0"/>
        <u val="none"/>
        <vertAlign val="baseline"/>
        <sz val="11"/>
        <color auto="1"/>
        <name val="Calibri"/>
        <family val="2"/>
        <scheme val="minor"/>
      </font>
      <numFmt numFmtId="1" formatCode="0"/>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border>
      <protection locked="1" hidden="1"/>
    </dxf>
    <dxf>
      <font>
        <b val="0"/>
        <i val="0"/>
        <strike val="0"/>
        <condense val="0"/>
        <extend val="0"/>
        <outline val="0"/>
        <shadow val="0"/>
        <u val="none"/>
        <vertAlign val="baseline"/>
        <sz val="11"/>
        <color auto="1"/>
        <name val="Calibri"/>
        <family val="2"/>
        <scheme val="minor"/>
      </font>
      <numFmt numFmtId="1" formatCode="0"/>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border>
      <protection locked="1" hidden="1"/>
    </dxf>
    <dxf>
      <font>
        <b val="0"/>
        <i val="0"/>
        <strike val="0"/>
        <condense val="0"/>
        <extend val="0"/>
        <outline val="0"/>
        <shadow val="0"/>
        <u val="none"/>
        <vertAlign val="baseline"/>
        <sz val="11"/>
        <color auto="1"/>
        <name val="Calibri"/>
        <family val="2"/>
        <scheme val="minor"/>
      </font>
      <numFmt numFmtId="167" formatCode="0.0"/>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border>
      <protection locked="1" hidden="1"/>
    </dxf>
    <dxf>
      <font>
        <b val="0"/>
        <i val="0"/>
        <strike val="0"/>
        <condense val="0"/>
        <extend val="0"/>
        <outline val="0"/>
        <shadow val="0"/>
        <u val="none"/>
        <vertAlign val="baseline"/>
        <sz val="11"/>
        <color auto="1"/>
        <name val="Calibri"/>
        <family val="2"/>
        <scheme val="minor"/>
      </font>
      <numFmt numFmtId="167" formatCode="0.0"/>
      <alignment horizontal="center" vertical="center" textRotation="0" wrapText="0" indent="0" justifyLastLine="0" shrinkToFit="0" readingOrder="0"/>
      <border diagonalUp="0" diagonalDown="0">
        <left style="thin">
          <color indexed="64"/>
        </left>
        <right style="thin">
          <color indexed="64"/>
        </right>
        <top style="hair">
          <color indexed="64"/>
        </top>
        <bottom style="hair">
          <color indexed="64"/>
        </bottom>
      </border>
      <protection locked="1" hidden="1"/>
    </dxf>
    <dxf>
      <font>
        <b val="0"/>
        <i val="0"/>
        <strike val="0"/>
        <condense val="0"/>
        <extend val="0"/>
        <outline val="0"/>
        <shadow val="0"/>
        <u val="none"/>
        <vertAlign val="baseline"/>
        <sz val="11"/>
        <color auto="1"/>
        <name val="Calibri"/>
        <family val="2"/>
        <scheme val="minor"/>
      </font>
      <numFmt numFmtId="167" formatCode="0.0"/>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11"/>
        <color auto="1"/>
        <name val="Calibri"/>
        <family val="2"/>
        <scheme val="minor"/>
      </font>
      <numFmt numFmtId="167" formatCode="0.0"/>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11"/>
        <color auto="1"/>
        <name val="Calibri"/>
        <family val="2"/>
        <scheme val="minor"/>
      </font>
      <numFmt numFmtId="167" formatCode="0.0"/>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11"/>
        <color auto="1"/>
        <name val="Calibri"/>
        <family val="2"/>
        <scheme val="minor"/>
      </font>
      <numFmt numFmtId="167" formatCode="0.0"/>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11"/>
        <color auto="1"/>
        <name val="Calibri"/>
        <family val="2"/>
        <scheme val="minor"/>
      </font>
      <numFmt numFmtId="167" formatCode="0.0"/>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11"/>
        <color auto="1"/>
        <name val="Calibri"/>
        <family val="2"/>
        <scheme val="minor"/>
      </font>
      <numFmt numFmtId="167" formatCode="0.0"/>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11"/>
        <color auto="1"/>
        <name val="Calibri"/>
        <family val="2"/>
        <scheme val="minor"/>
      </font>
      <numFmt numFmtId="167" formatCode="0.0"/>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11"/>
        <color auto="1"/>
        <name val="Calibri"/>
        <family val="2"/>
        <scheme val="minor"/>
      </font>
      <numFmt numFmtId="167" formatCode="0.0"/>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11"/>
        <color auto="1"/>
        <name val="Calibri"/>
        <family val="2"/>
        <scheme val="minor"/>
      </font>
      <numFmt numFmtId="167" formatCode="0.0"/>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11"/>
        <color auto="1"/>
        <name val="Calibri"/>
        <family val="2"/>
        <scheme val="minor"/>
      </font>
      <numFmt numFmtId="167" formatCode="0.0"/>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11"/>
        <color auto="1"/>
        <name val="Calibri"/>
        <family val="2"/>
        <scheme val="minor"/>
      </font>
      <numFmt numFmtId="167" formatCode="0.0"/>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11"/>
        <color auto="1"/>
        <name val="Calibri"/>
        <family val="2"/>
        <scheme val="minor"/>
      </font>
      <numFmt numFmtId="167" formatCode="0.0"/>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11"/>
        <color auto="1"/>
        <name val="Calibri"/>
        <family val="2"/>
        <scheme val="minor"/>
      </font>
      <numFmt numFmtId="167" formatCode="0.0"/>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11"/>
        <color auto="1"/>
        <name val="Calibri"/>
        <family val="2"/>
        <scheme val="minor"/>
      </font>
      <numFmt numFmtId="167" formatCode="0.0"/>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11"/>
        <color auto="1"/>
        <name val="Calibri"/>
        <family val="2"/>
        <scheme val="minor"/>
      </font>
      <numFmt numFmtId="167" formatCode="0.0"/>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11"/>
        <color auto="1"/>
        <name val="Calibri"/>
        <family val="2"/>
        <scheme val="minor"/>
      </font>
      <numFmt numFmtId="167" formatCode="0.0"/>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11"/>
        <color auto="1"/>
        <name val="Calibri"/>
        <family val="2"/>
        <scheme val="minor"/>
      </font>
      <numFmt numFmtId="167" formatCode="0.0"/>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11"/>
        <color auto="1"/>
        <name val="Calibri"/>
        <family val="2"/>
        <scheme val="minor"/>
      </font>
      <numFmt numFmtId="167" formatCode="0.0"/>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11"/>
        <color auto="1"/>
        <name val="Calibri"/>
        <family val="2"/>
        <scheme val="minor"/>
      </font>
      <numFmt numFmtId="167" formatCode="0.0"/>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11"/>
        <color auto="1"/>
        <name val="Calibri"/>
        <family val="2"/>
        <scheme val="minor"/>
      </font>
      <numFmt numFmtId="167" formatCode="0.0"/>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11"/>
        <color auto="1"/>
        <name val="Calibri"/>
        <family val="2"/>
        <scheme val="minor"/>
      </font>
      <numFmt numFmtId="167" formatCode="0.0"/>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11"/>
        <color auto="1"/>
        <name val="Calibri"/>
        <family val="2"/>
        <scheme val="minor"/>
      </font>
      <numFmt numFmtId="167" formatCode="0.0"/>
      <fill>
        <patternFill patternType="none">
          <fgColor indexed="64"/>
          <bgColor indexed="65"/>
        </patternFill>
      </fill>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11"/>
        <color auto="1"/>
        <name val="Calibri"/>
        <family val="2"/>
        <scheme val="minor"/>
      </font>
      <numFmt numFmtId="167" formatCode="0.0"/>
      <fill>
        <patternFill patternType="none">
          <fgColor indexed="64"/>
          <bgColor indexed="65"/>
        </patternFill>
      </fill>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11"/>
        <color auto="1"/>
        <name val="Calibri"/>
        <family val="2"/>
        <scheme val="minor"/>
      </font>
      <numFmt numFmtId="167" formatCode="0.0"/>
      <fill>
        <patternFill patternType="none">
          <fgColor indexed="64"/>
          <bgColor indexed="65"/>
        </patternFill>
      </fill>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11"/>
        <color auto="1"/>
        <name val="Calibri"/>
        <family val="2"/>
        <scheme val="minor"/>
      </font>
      <numFmt numFmtId="167" formatCode="0.0"/>
      <fill>
        <patternFill patternType="none">
          <fgColor indexed="64"/>
          <bgColor indexed="65"/>
        </patternFill>
      </fill>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11"/>
        <color auto="1"/>
        <name val="Calibri"/>
        <family val="2"/>
        <scheme val="minor"/>
      </font>
      <numFmt numFmtId="167" formatCode="0.0"/>
      <fill>
        <patternFill patternType="none">
          <fgColor indexed="64"/>
          <bgColor indexed="65"/>
        </patternFill>
      </fill>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11"/>
        <color auto="1"/>
        <name val="Calibri"/>
        <family val="2"/>
        <scheme val="minor"/>
      </font>
      <numFmt numFmtId="167" formatCode="0.0"/>
      <fill>
        <patternFill patternType="none">
          <fgColor indexed="64"/>
          <bgColor indexed="65"/>
        </patternFill>
      </fill>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11"/>
        <color auto="1"/>
        <name val="Calibri"/>
        <family val="2"/>
        <scheme val="minor"/>
      </font>
      <numFmt numFmtId="167" formatCode="0.0"/>
      <fill>
        <patternFill patternType="none">
          <fgColor indexed="64"/>
          <bgColor indexed="65"/>
        </patternFill>
      </fill>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11"/>
        <color auto="1"/>
        <name val="Calibri"/>
        <family val="2"/>
        <scheme val="minor"/>
      </font>
      <numFmt numFmtId="167" formatCode="0.0"/>
      <fill>
        <patternFill patternType="none">
          <fgColor indexed="64"/>
          <bgColor indexed="65"/>
        </patternFill>
      </fill>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11"/>
        <color auto="1"/>
        <name val="Calibri"/>
        <family val="2"/>
        <scheme val="minor"/>
      </font>
      <numFmt numFmtId="167" formatCode="0.0"/>
      <fill>
        <patternFill patternType="none">
          <fgColor indexed="64"/>
          <bgColor indexed="65"/>
        </patternFill>
      </fill>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11"/>
        <color auto="1"/>
        <name val="Calibri"/>
        <family val="2"/>
        <scheme val="minor"/>
      </font>
      <numFmt numFmtId="167" formatCode="0.0"/>
      <fill>
        <patternFill patternType="none">
          <fgColor indexed="64"/>
          <bgColor indexed="65"/>
        </patternFill>
      </fill>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0" hidden="0"/>
    </dxf>
    <dxf>
      <font>
        <b val="0"/>
        <i val="0"/>
        <strike val="0"/>
        <condense val="0"/>
        <extend val="0"/>
        <outline val="0"/>
        <shadow val="0"/>
        <u val="none"/>
        <vertAlign val="baseline"/>
        <sz val="11"/>
        <color auto="1"/>
        <name val="Calibri"/>
        <family val="2"/>
        <scheme val="minor"/>
      </font>
      <numFmt numFmtId="167" formatCode="0.0"/>
      <alignment horizontal="center" vertical="center" textRotation="0" wrapText="0" indent="0" justifyLastLine="0" shrinkToFit="0" readingOrder="0"/>
      <border diagonalUp="0" diagonalDown="0">
        <left style="thin">
          <color indexed="64"/>
        </left>
        <right style="hair">
          <color indexed="64"/>
        </right>
        <top style="hair">
          <color indexed="64"/>
        </top>
        <bottom style="hair">
          <color indexed="64"/>
        </bottom>
      </border>
      <protection locked="1" hidden="1"/>
    </dxf>
    <dxf>
      <font>
        <b val="0"/>
        <i val="0"/>
        <strike val="0"/>
        <condense val="0"/>
        <extend val="0"/>
        <outline val="0"/>
        <shadow val="0"/>
        <u val="none"/>
        <vertAlign val="baseline"/>
        <sz val="11"/>
        <color auto="1"/>
        <name val="Calibri"/>
        <family val="2"/>
        <scheme val="minor"/>
      </font>
      <numFmt numFmtId="167" formatCode="0.0"/>
      <alignment horizontal="center" vertical="center" textRotation="0" wrapText="0" indent="0" justifyLastLine="0" shrinkToFit="0" readingOrder="0"/>
      <border diagonalUp="0" diagonalDown="0">
        <left/>
        <right style="thin">
          <color indexed="64"/>
        </right>
        <top style="hair">
          <color indexed="64"/>
        </top>
        <bottom style="hair">
          <color indexed="64"/>
        </bottom>
      </border>
      <protection locked="1" hidden="1"/>
    </dxf>
    <dxf>
      <font>
        <b val="0"/>
        <i val="0"/>
        <strike val="0"/>
        <condense val="0"/>
        <extend val="0"/>
        <outline val="0"/>
        <shadow val="0"/>
        <u val="none"/>
        <vertAlign val="baseline"/>
        <sz val="11"/>
        <color auto="1"/>
        <name val="Calibri"/>
        <family val="2"/>
        <scheme val="minor"/>
      </font>
      <alignment horizontal="left" vertical="center" textRotation="0" wrapText="0" indent="0" justifyLastLine="0" shrinkToFit="0" readingOrder="0"/>
      <border diagonalUp="0" diagonalDown="0">
        <left style="hair">
          <color indexed="64"/>
        </left>
        <right/>
        <top style="hair">
          <color indexed="64"/>
        </top>
        <bottom style="hair">
          <color indexed="64"/>
        </bottom>
      </border>
      <protection locked="1" hidden="1"/>
    </dxf>
    <dxf>
      <font>
        <b val="0"/>
        <i val="0"/>
        <strike val="0"/>
        <condense val="0"/>
        <extend val="0"/>
        <outline val="0"/>
        <shadow val="0"/>
        <u val="none"/>
        <vertAlign val="baseline"/>
        <sz val="11"/>
        <color auto="1"/>
        <name val="Calibri"/>
        <family val="2"/>
        <scheme val="minor"/>
      </font>
      <alignment horizontal="center" vertical="center" textRotation="0" wrapText="0" indent="0" justifyLastLine="0" shrinkToFit="0" readingOrder="0"/>
      <border diagonalUp="0" diagonalDown="0">
        <left style="thin">
          <color indexed="64"/>
        </left>
        <right style="hair">
          <color indexed="64"/>
        </right>
        <top style="hair">
          <color indexed="64"/>
        </top>
        <bottom style="hair">
          <color indexed="64"/>
        </bottom>
      </border>
      <protection locked="1" hidden="0"/>
    </dxf>
    <dxf>
      <border outline="0">
        <bottom style="hair">
          <color indexed="64"/>
        </bottom>
      </border>
    </dxf>
    <dxf>
      <font>
        <b val="0"/>
        <i val="0"/>
        <strike val="0"/>
        <condense val="0"/>
        <extend val="0"/>
        <outline val="0"/>
        <shadow val="0"/>
        <u val="none"/>
        <vertAlign val="baseline"/>
        <sz val="11"/>
        <color auto="1"/>
        <name val="Calibri"/>
        <family val="2"/>
        <scheme val="minor"/>
      </font>
      <alignment horizontal="center" vertical="center" textRotation="0" wrapText="0" indent="0" justifyLastLine="0" shrinkToFit="0" readingOrder="0"/>
      <border diagonalUp="0" diagonalDown="0" outline="0">
        <left style="hair">
          <color indexed="64"/>
        </left>
        <right style="hair">
          <color indexed="64"/>
        </right>
        <top/>
        <bottom/>
      </border>
      <protection locked="1" hidden="0"/>
    </dxf>
    <dxf>
      <font>
        <b val="0"/>
        <i val="0"/>
        <strike val="0"/>
        <condense val="0"/>
        <extend val="0"/>
        <outline val="0"/>
        <shadow val="0"/>
        <u val="none"/>
        <vertAlign val="baseline"/>
        <sz val="11"/>
        <color auto="1"/>
        <name val="Calibri"/>
        <family val="2"/>
        <scheme val="minor"/>
      </font>
      <numFmt numFmtId="0" formatCode="General"/>
      <alignment horizontal="center" vertical="center" textRotation="0" wrapText="0" indent="0" justifyLastLine="0" shrinkToFit="0" readingOrder="0"/>
      <border diagonalUp="0" diagonalDown="0">
        <left/>
        <right style="thin">
          <color indexed="64"/>
        </right>
        <top style="hair">
          <color indexed="64"/>
        </top>
        <bottom style="hair">
          <color indexed="64"/>
        </bottom>
        <vertical/>
        <horizontal/>
      </border>
    </dxf>
    <dxf>
      <font>
        <b val="0"/>
        <i val="0"/>
        <strike val="0"/>
        <condense val="0"/>
        <extend val="0"/>
        <outline val="0"/>
        <shadow val="0"/>
        <u val="none"/>
        <vertAlign val="baseline"/>
        <sz val="11"/>
        <color auto="1"/>
        <name val="Calibri"/>
        <family val="2"/>
        <scheme val="minor"/>
      </font>
      <numFmt numFmtId="0" formatCode="General"/>
      <alignment horizontal="center"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1"/>
        <color auto="1"/>
        <name val="Calibri"/>
        <family val="2"/>
        <scheme val="minor"/>
      </font>
      <numFmt numFmtId="0" formatCode="General"/>
      <alignment horizontal="center"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1"/>
        <color auto="1"/>
        <name val="Calibri"/>
        <family val="2"/>
        <scheme val="minor"/>
      </font>
      <numFmt numFmtId="0" formatCode="General"/>
      <alignment horizontal="center"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1"/>
        <color auto="1"/>
        <name val="Calibri"/>
        <family val="2"/>
        <scheme val="minor"/>
      </font>
      <numFmt numFmtId="0" formatCode="General"/>
      <alignment horizontal="center" vertical="center" textRotation="0" wrapText="0" indent="0" justifyLastLine="0" shrinkToFit="0" readingOrder="0"/>
      <border diagonalUp="0" diagonalDown="0" outline="0">
        <left style="hair">
          <color indexed="64"/>
        </left>
        <right/>
        <top style="hair">
          <color indexed="64"/>
        </top>
        <bottom style="hair">
          <color indexed="64"/>
        </bottom>
      </border>
      <protection locked="1" hidden="1"/>
    </dxf>
    <dxf>
      <font>
        <b val="0"/>
        <i val="0"/>
        <strike val="0"/>
        <condense val="0"/>
        <extend val="0"/>
        <outline val="0"/>
        <shadow val="0"/>
        <u val="none"/>
        <vertAlign val="baseline"/>
        <sz val="11"/>
        <color auto="1"/>
        <name val="Calibri"/>
        <family val="2"/>
        <scheme val="minor"/>
      </font>
      <numFmt numFmtId="0" formatCode="General"/>
      <alignment horizontal="center"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1"/>
    </dxf>
    <dxf>
      <font>
        <b val="0"/>
        <i val="0"/>
        <strike val="0"/>
        <condense val="0"/>
        <extend val="0"/>
        <outline val="0"/>
        <shadow val="0"/>
        <u val="none"/>
        <vertAlign val="baseline"/>
        <sz val="11"/>
        <color auto="1"/>
        <name val="Calibri"/>
        <family val="2"/>
        <scheme val="minor"/>
      </font>
      <numFmt numFmtId="0" formatCode="General"/>
      <alignment horizontal="center"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1"/>
    </dxf>
    <dxf>
      <font>
        <b val="0"/>
        <i val="0"/>
        <strike val="0"/>
        <condense val="0"/>
        <extend val="0"/>
        <outline val="0"/>
        <shadow val="0"/>
        <u val="none"/>
        <vertAlign val="baseline"/>
        <sz val="11"/>
        <color auto="1"/>
        <name val="Calibri"/>
        <family val="2"/>
        <scheme val="minor"/>
      </font>
      <numFmt numFmtId="0" formatCode="General"/>
      <alignment horizontal="center"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1"/>
    </dxf>
    <dxf>
      <font>
        <b val="0"/>
        <i val="0"/>
        <strike val="0"/>
        <condense val="0"/>
        <extend val="0"/>
        <outline val="0"/>
        <shadow val="0"/>
        <u val="none"/>
        <vertAlign val="baseline"/>
        <sz val="11"/>
        <color auto="1"/>
        <name val="Calibri"/>
        <family val="2"/>
        <scheme val="minor"/>
      </font>
      <numFmt numFmtId="167" formatCode="0.0"/>
      <alignment horizontal="center" vertical="center" textRotation="0" wrapText="0" indent="0" justifyLastLine="0" shrinkToFit="0" readingOrder="0"/>
      <border diagonalUp="0" diagonalDown="0" outline="0">
        <left style="thin">
          <color indexed="64"/>
        </left>
        <right/>
        <top style="hair">
          <color indexed="64"/>
        </top>
        <bottom style="hair">
          <color indexed="64"/>
        </bottom>
      </border>
      <protection locked="1" hidden="1"/>
    </dxf>
    <dxf>
      <font>
        <b val="0"/>
        <i val="0"/>
        <strike val="0"/>
        <condense val="0"/>
        <extend val="0"/>
        <outline val="0"/>
        <shadow val="0"/>
        <u val="none"/>
        <vertAlign val="baseline"/>
        <sz val="11"/>
        <color auto="1"/>
        <name val="Calibri"/>
        <family val="2"/>
        <scheme val="minor"/>
      </font>
      <alignment horizontal="center"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1"/>
        <color auto="1"/>
        <name val="Calibri"/>
        <family val="2"/>
        <scheme val="minor"/>
      </font>
      <alignment horizontal="center"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1"/>
        <color auto="1"/>
        <name val="Calibri"/>
        <family val="2"/>
        <scheme val="minor"/>
      </font>
      <alignment horizontal="center"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1"/>
        <color auto="1"/>
        <name val="Calibri"/>
        <family val="2"/>
        <scheme val="minor"/>
      </font>
      <alignment horizontal="center" vertical="center"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1"/>
        <color auto="1"/>
        <name val="Calibri"/>
        <family val="2"/>
        <scheme val="minor"/>
      </font>
      <numFmt numFmtId="0" formatCode="General"/>
      <alignment horizontal="center" vertical="center" textRotation="0" wrapText="0" indent="0" justifyLastLine="0" shrinkToFit="0" readingOrder="0"/>
      <border diagonalUp="0" diagonalDown="0" outline="0">
        <left style="hair">
          <color indexed="64"/>
        </left>
        <right/>
        <top style="hair">
          <color indexed="64"/>
        </top>
        <bottom style="hair">
          <color indexed="64"/>
        </bottom>
      </border>
      <protection locked="1" hidden="1"/>
    </dxf>
    <dxf>
      <font>
        <b val="0"/>
        <i val="0"/>
        <strike val="0"/>
        <condense val="0"/>
        <extend val="0"/>
        <outline val="0"/>
        <shadow val="0"/>
        <u val="none"/>
        <vertAlign val="baseline"/>
        <sz val="11"/>
        <color auto="1"/>
        <name val="Calibri"/>
        <family val="2"/>
        <scheme val="minor"/>
      </font>
      <numFmt numFmtId="0" formatCode="General"/>
      <alignment horizontal="center"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1"/>
    </dxf>
    <dxf>
      <font>
        <b val="0"/>
        <i val="0"/>
        <strike val="0"/>
        <condense val="0"/>
        <extend val="0"/>
        <outline val="0"/>
        <shadow val="0"/>
        <u val="none"/>
        <vertAlign val="baseline"/>
        <sz val="11"/>
        <color auto="1"/>
        <name val="Calibri"/>
        <family val="2"/>
        <scheme val="minor"/>
      </font>
      <numFmt numFmtId="0" formatCode="General"/>
      <alignment horizontal="center"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1"/>
    </dxf>
    <dxf>
      <font>
        <b val="0"/>
        <i val="0"/>
        <strike val="0"/>
        <condense val="0"/>
        <extend val="0"/>
        <outline val="0"/>
        <shadow val="0"/>
        <u val="none"/>
        <vertAlign val="baseline"/>
        <sz val="11"/>
        <color auto="1"/>
        <name val="Calibri"/>
        <family val="2"/>
        <scheme val="minor"/>
      </font>
      <numFmt numFmtId="0" formatCode="General"/>
      <alignment horizontal="center"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1"/>
    </dxf>
    <dxf>
      <font>
        <b val="0"/>
        <i val="0"/>
        <strike val="0"/>
        <condense val="0"/>
        <extend val="0"/>
        <outline val="0"/>
        <shadow val="0"/>
        <u val="none"/>
        <vertAlign val="baseline"/>
        <sz val="11"/>
        <color auto="1"/>
        <name val="Calibri"/>
        <family val="2"/>
        <scheme val="minor"/>
      </font>
      <numFmt numFmtId="167" formatCode="0.0"/>
      <alignment horizontal="center" vertical="center" textRotation="0" wrapText="0" indent="0" justifyLastLine="0" shrinkToFit="0" readingOrder="0"/>
      <border diagonalUp="0" diagonalDown="0" outline="0">
        <left style="thin">
          <color indexed="64"/>
        </left>
        <right/>
        <top style="hair">
          <color indexed="64"/>
        </top>
        <bottom style="hair">
          <color indexed="64"/>
        </bottom>
      </border>
      <protection locked="1" hidden="1"/>
    </dxf>
    <dxf>
      <font>
        <b/>
        <i val="0"/>
        <strike val="0"/>
        <condense val="0"/>
        <extend val="0"/>
        <outline val="0"/>
        <shadow val="0"/>
        <u val="none"/>
        <vertAlign val="baseline"/>
        <sz val="11"/>
        <color auto="1"/>
        <name val="Calibri"/>
        <family val="2"/>
        <scheme val="minor"/>
      </font>
      <numFmt numFmtId="167" formatCode="0.0"/>
      <alignment horizontal="center" vertical="center" textRotation="0" wrapText="0" indent="0" justifyLastLine="0" shrinkToFit="0" readingOrder="0"/>
      <border diagonalUp="0" diagonalDown="0" outline="0">
        <left style="hair">
          <color indexed="64"/>
        </left>
        <right style="thin">
          <color indexed="64"/>
        </right>
        <top style="hair">
          <color indexed="64"/>
        </top>
        <bottom style="hair">
          <color indexed="64"/>
        </bottom>
      </border>
      <protection locked="1" hidden="1"/>
    </dxf>
    <dxf>
      <font>
        <b val="0"/>
        <i val="0"/>
        <strike val="0"/>
        <condense val="0"/>
        <extend val="0"/>
        <outline val="0"/>
        <shadow val="0"/>
        <u val="none"/>
        <vertAlign val="baseline"/>
        <sz val="11"/>
        <color auto="1"/>
        <name val="Calibri"/>
        <family val="2"/>
        <scheme val="minor"/>
      </font>
      <numFmt numFmtId="167" formatCode="0.0"/>
      <alignment horizontal="center" vertical="center" textRotation="0" wrapText="0" indent="0" justifyLastLine="0" shrinkToFit="0" readingOrder="0"/>
      <border diagonalUp="0" diagonalDown="0" outline="0">
        <left/>
        <right style="thin">
          <color indexed="64"/>
        </right>
        <top style="hair">
          <color indexed="64"/>
        </top>
        <bottom style="hair">
          <color indexed="64"/>
        </bottom>
      </border>
      <protection locked="1" hidden="1"/>
    </dxf>
    <dxf>
      <font>
        <b val="0"/>
        <i val="0"/>
        <strike val="0"/>
        <condense val="0"/>
        <extend val="0"/>
        <outline val="0"/>
        <shadow val="0"/>
        <u val="none"/>
        <vertAlign val="baseline"/>
        <sz val="11"/>
        <color auto="1"/>
        <name val="Calibri"/>
        <family val="2"/>
        <scheme val="minor"/>
      </font>
      <numFmt numFmtId="0" formatCode="General"/>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1"/>
    </dxf>
    <dxf>
      <font>
        <b val="0"/>
        <i val="0"/>
        <strike val="0"/>
        <condense val="0"/>
        <extend val="0"/>
        <outline val="0"/>
        <shadow val="0"/>
        <u val="none"/>
        <vertAlign val="baseline"/>
        <sz val="11"/>
        <color auto="1"/>
        <name val="Calibri"/>
        <family val="2"/>
        <scheme val="minor"/>
      </font>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center" vertical="center" textRotation="0" wrapText="0" indent="0" justifyLastLine="0" shrinkToFit="0" readingOrder="0"/>
      <protection locked="1" hidden="0"/>
    </dxf>
    <dxf>
      <border outline="0">
        <bottom style="hair">
          <color indexed="64"/>
        </bottom>
      </border>
    </dxf>
    <dxf>
      <font>
        <b val="0"/>
        <i val="0"/>
        <strike val="0"/>
        <condense val="0"/>
        <extend val="0"/>
        <outline val="0"/>
        <shadow val="0"/>
        <u val="none"/>
        <vertAlign val="baseline"/>
        <sz val="11"/>
        <color auto="1"/>
        <name val="Calibri"/>
        <family val="2"/>
        <scheme val="minor"/>
      </font>
      <alignment horizontal="center" vertical="center" textRotation="0" wrapText="0" indent="0" justifyLastLine="0" shrinkToFit="0" readingOrder="0"/>
      <border diagonalUp="0" diagonalDown="0" outline="0">
        <left style="hair">
          <color indexed="64"/>
        </left>
        <right style="hair">
          <color indexed="64"/>
        </right>
        <top/>
        <bottom/>
      </border>
      <protection locked="1" hidden="0"/>
    </dxf>
    <dxf>
      <font>
        <b val="0"/>
        <i val="0"/>
        <strike val="0"/>
        <condense val="0"/>
        <extend val="0"/>
        <outline val="0"/>
        <shadow val="0"/>
        <u val="none"/>
        <vertAlign val="baseline"/>
        <sz val="11"/>
        <color auto="1"/>
        <name val="Calibri"/>
        <family val="2"/>
        <scheme val="minor"/>
      </font>
      <numFmt numFmtId="167" formatCode="0.0"/>
      <alignment horizontal="center" vertical="center" textRotation="0" wrapText="0" indent="0" justifyLastLine="0" shrinkToFit="0" readingOrder="0"/>
      <border diagonalUp="0" diagonalDown="0">
        <left/>
        <right style="thin">
          <color indexed="64"/>
        </right>
        <top/>
        <bottom style="hair">
          <color indexed="64"/>
        </bottom>
        <vertical/>
        <horizontal/>
      </border>
    </dxf>
    <dxf>
      <font>
        <b val="0"/>
        <i val="0"/>
        <strike val="0"/>
        <condense val="0"/>
        <extend val="0"/>
        <outline val="0"/>
        <shadow val="0"/>
        <u val="none"/>
        <vertAlign val="baseline"/>
        <sz val="11"/>
        <color auto="1"/>
        <name val="Calibri"/>
        <family val="2"/>
        <scheme val="minor"/>
      </font>
      <numFmt numFmtId="170" formatCode="0.0;\-0.0;;@"/>
      <alignment horizontal="center" vertical="center" textRotation="0" wrapText="0" indent="0" justifyLastLine="0" shrinkToFit="0" readingOrder="0"/>
      <border diagonalUp="0" diagonalDown="0" outline="0">
        <left style="thin">
          <color indexed="64"/>
        </left>
        <right style="thin">
          <color indexed="64"/>
        </right>
        <top/>
        <bottom style="hair">
          <color indexed="64"/>
        </bottom>
      </border>
      <protection locked="1" hidden="1"/>
    </dxf>
    <dxf>
      <font>
        <b val="0"/>
        <i val="0"/>
        <strike val="0"/>
        <condense val="0"/>
        <extend val="0"/>
        <outline val="0"/>
        <shadow val="0"/>
        <u val="none"/>
        <vertAlign val="baseline"/>
        <sz val="11"/>
        <color auto="1"/>
        <name val="Calibri"/>
        <family val="2"/>
        <scheme val="minor"/>
      </font>
      <numFmt numFmtId="170" formatCode="0.0;\-0.0;;@"/>
      <alignment horizontal="center" vertical="center" textRotation="0" wrapText="0" indent="0" justifyLastLine="0" shrinkToFit="0" readingOrder="0"/>
      <border diagonalUp="0" diagonalDown="0" outline="0">
        <left/>
        <right style="thin">
          <color indexed="64"/>
        </right>
        <top/>
        <bottom style="hair">
          <color indexed="64"/>
        </bottom>
      </border>
      <protection locked="1" hidden="1"/>
    </dxf>
    <dxf>
      <font>
        <b val="0"/>
        <i val="0"/>
        <strike val="0"/>
        <condense val="0"/>
        <extend val="0"/>
        <outline val="0"/>
        <shadow val="0"/>
        <u val="none"/>
        <vertAlign val="baseline"/>
        <sz val="11"/>
        <color auto="1"/>
        <name val="Calibri"/>
        <family val="2"/>
        <scheme val="minor"/>
      </font>
      <numFmt numFmtId="167" formatCode="0.0"/>
      <alignment horizontal="center" vertical="center" textRotation="0" wrapText="0" indent="0" justifyLastLine="0" shrinkToFit="0" readingOrder="0"/>
      <border diagonalUp="0" diagonalDown="0">
        <left/>
        <right style="thin">
          <color indexed="64"/>
        </right>
        <top/>
        <bottom style="hair">
          <color indexed="64"/>
        </bottom>
        <vertical/>
        <horizontal/>
      </border>
    </dxf>
    <dxf>
      <font>
        <b val="0"/>
        <i val="0"/>
        <strike val="0"/>
        <condense val="0"/>
        <extend val="0"/>
        <outline val="0"/>
        <shadow val="0"/>
        <u val="none"/>
        <vertAlign val="baseline"/>
        <sz val="11"/>
        <color auto="1"/>
        <name val="Calibri"/>
        <family val="2"/>
        <scheme val="minor"/>
      </font>
      <numFmt numFmtId="167" formatCode="0.0"/>
      <alignment horizontal="center" vertical="center" textRotation="0" wrapText="0" indent="0" justifyLastLine="0" shrinkToFit="0" readingOrder="0"/>
      <border diagonalUp="0" diagonalDown="0">
        <left/>
        <right style="thin">
          <color indexed="64"/>
        </right>
        <top/>
        <bottom style="hair">
          <color indexed="64"/>
        </bottom>
        <vertical/>
        <horizontal/>
      </border>
    </dxf>
    <dxf>
      <font>
        <b val="0"/>
        <i val="0"/>
        <strike val="0"/>
        <condense val="0"/>
        <extend val="0"/>
        <outline val="0"/>
        <shadow val="0"/>
        <u val="none"/>
        <vertAlign val="baseline"/>
        <sz val="11"/>
        <color auto="1"/>
        <name val="Calibri"/>
        <family val="2"/>
        <scheme val="minor"/>
      </font>
      <numFmt numFmtId="167" formatCode="0.0"/>
      <alignment horizontal="center" vertical="center" textRotation="0" wrapText="0" indent="0" justifyLastLine="0" shrinkToFit="0" readingOrder="0"/>
      <border diagonalUp="0" diagonalDown="0">
        <left/>
        <right style="thin">
          <color indexed="64"/>
        </right>
        <top/>
        <bottom style="hair">
          <color indexed="64"/>
        </bottom>
        <vertical/>
        <horizontal/>
      </border>
    </dxf>
    <dxf>
      <font>
        <b val="0"/>
        <i val="0"/>
        <strike val="0"/>
        <condense val="0"/>
        <extend val="0"/>
        <outline val="0"/>
        <shadow val="0"/>
        <u val="none"/>
        <vertAlign val="baseline"/>
        <sz val="11"/>
        <color auto="1"/>
        <name val="Calibri"/>
        <family val="2"/>
        <scheme val="minor"/>
      </font>
      <numFmt numFmtId="167" formatCode="0.0"/>
      <alignment horizontal="center" vertical="center" textRotation="0" wrapText="0" indent="0" justifyLastLine="0" shrinkToFit="0" readingOrder="0"/>
      <border diagonalUp="0" diagonalDown="0">
        <left/>
        <right style="thin">
          <color indexed="64"/>
        </right>
        <top/>
        <bottom style="hair">
          <color indexed="64"/>
        </bottom>
        <vertical/>
        <horizontal/>
      </border>
    </dxf>
    <dxf>
      <font>
        <b val="0"/>
        <i val="0"/>
        <strike val="0"/>
        <condense val="0"/>
        <extend val="0"/>
        <outline val="0"/>
        <shadow val="0"/>
        <u val="none"/>
        <vertAlign val="baseline"/>
        <sz val="11"/>
        <color auto="1"/>
        <name val="Calibri"/>
        <family val="2"/>
        <scheme val="minor"/>
      </font>
      <numFmt numFmtId="167" formatCode="0.0"/>
      <alignment horizontal="center" vertical="center" textRotation="0" wrapText="0" indent="0" justifyLastLine="0" shrinkToFit="0" readingOrder="0"/>
      <border diagonalUp="0" diagonalDown="0">
        <left/>
        <right style="thin">
          <color indexed="64"/>
        </right>
        <top/>
        <bottom style="hair">
          <color indexed="64"/>
        </bottom>
        <vertical/>
        <horizontal/>
      </border>
    </dxf>
    <dxf>
      <font>
        <b val="0"/>
        <i val="0"/>
        <strike val="0"/>
        <condense val="0"/>
        <extend val="0"/>
        <outline val="0"/>
        <shadow val="0"/>
        <u val="none"/>
        <vertAlign val="baseline"/>
        <sz val="11"/>
        <color auto="1"/>
        <name val="Calibri"/>
        <family val="2"/>
        <scheme val="minor"/>
      </font>
      <numFmt numFmtId="167" formatCode="0.0"/>
      <alignment horizontal="center" vertical="center" textRotation="0" wrapText="0" indent="0" justifyLastLine="0" shrinkToFit="0" readingOrder="0"/>
      <border diagonalUp="0" diagonalDown="0">
        <left/>
        <right style="thin">
          <color indexed="64"/>
        </right>
        <top/>
        <bottom style="hair">
          <color indexed="64"/>
        </bottom>
        <vertical/>
        <horizontal/>
      </border>
    </dxf>
    <dxf>
      <font>
        <b val="0"/>
        <i val="0"/>
        <strike val="0"/>
        <condense val="0"/>
        <extend val="0"/>
        <outline val="0"/>
        <shadow val="0"/>
        <u val="none"/>
        <vertAlign val="baseline"/>
        <sz val="11"/>
        <color auto="1"/>
        <name val="Calibri"/>
        <family val="2"/>
        <scheme val="minor"/>
      </font>
      <numFmt numFmtId="167" formatCode="0.0"/>
      <alignment horizontal="center" vertical="center" textRotation="0" wrapText="0" indent="0" justifyLastLine="0" shrinkToFit="0" readingOrder="0"/>
      <border diagonalUp="0" diagonalDown="0">
        <left/>
        <right style="thin">
          <color indexed="64"/>
        </right>
        <top/>
        <bottom style="hair">
          <color indexed="64"/>
        </bottom>
        <vertical/>
        <horizontal/>
      </border>
    </dxf>
    <dxf>
      <font>
        <b val="0"/>
        <i val="0"/>
        <strike val="0"/>
        <condense val="0"/>
        <extend val="0"/>
        <outline val="0"/>
        <shadow val="0"/>
        <u val="none"/>
        <vertAlign val="baseline"/>
        <sz val="11"/>
        <color auto="1"/>
        <name val="Calibri"/>
        <family val="2"/>
        <scheme val="minor"/>
      </font>
      <numFmt numFmtId="167" formatCode="0.0"/>
      <alignment horizontal="center" vertical="center" textRotation="0" wrapText="0" indent="0" justifyLastLine="0" shrinkToFit="0" readingOrder="0"/>
      <border diagonalUp="0" diagonalDown="0">
        <left/>
        <right style="thin">
          <color indexed="64"/>
        </right>
        <top/>
        <bottom style="hair">
          <color indexed="64"/>
        </bottom>
        <vertical/>
        <horizontal/>
      </border>
    </dxf>
    <dxf>
      <font>
        <b val="0"/>
        <i val="0"/>
        <strike val="0"/>
        <condense val="0"/>
        <extend val="0"/>
        <outline val="0"/>
        <shadow val="0"/>
        <u val="none"/>
        <vertAlign val="baseline"/>
        <sz val="11"/>
        <color auto="1"/>
        <name val="Calibri"/>
        <family val="2"/>
        <scheme val="minor"/>
      </font>
      <numFmt numFmtId="167" formatCode="0.0"/>
      <alignment horizontal="center" vertical="center" textRotation="0" wrapText="0" indent="0" justifyLastLine="0" shrinkToFit="0" readingOrder="0"/>
      <border diagonalUp="0" diagonalDown="0">
        <left/>
        <right style="thin">
          <color indexed="64"/>
        </right>
        <top/>
        <bottom style="hair">
          <color indexed="64"/>
        </bottom>
        <vertical/>
        <horizontal/>
      </border>
    </dxf>
    <dxf>
      <font>
        <b val="0"/>
        <i val="0"/>
        <strike val="0"/>
        <condense val="0"/>
        <extend val="0"/>
        <outline val="0"/>
        <shadow val="0"/>
        <u val="none"/>
        <vertAlign val="baseline"/>
        <sz val="11"/>
        <color auto="1"/>
        <name val="Calibri"/>
        <family val="2"/>
        <scheme val="minor"/>
      </font>
      <numFmt numFmtId="167" formatCode="0.0"/>
      <alignment horizontal="center" vertical="center" textRotation="0" wrapText="0" indent="0" justifyLastLine="0" shrinkToFit="0" readingOrder="0"/>
      <border diagonalUp="0" diagonalDown="0">
        <left/>
        <right style="thin">
          <color indexed="64"/>
        </right>
        <top/>
        <bottom style="hair">
          <color indexed="64"/>
        </bottom>
        <vertical/>
        <horizontal/>
      </border>
    </dxf>
    <dxf>
      <font>
        <b val="0"/>
        <i val="0"/>
        <strike val="0"/>
        <condense val="0"/>
        <extend val="0"/>
        <outline val="0"/>
        <shadow val="0"/>
        <u val="none"/>
        <vertAlign val="baseline"/>
        <sz val="11"/>
        <color auto="1"/>
        <name val="Calibri"/>
        <family val="2"/>
        <scheme val="minor"/>
      </font>
      <numFmt numFmtId="167" formatCode="0.0"/>
      <alignment horizontal="center" vertical="center" textRotation="0" wrapText="0" indent="0" justifyLastLine="0" shrinkToFit="0" readingOrder="0"/>
      <border diagonalUp="0" diagonalDown="0" outline="0">
        <left/>
        <right style="thin">
          <color indexed="64"/>
        </right>
        <top/>
        <bottom style="hair">
          <color indexed="64"/>
        </bottom>
      </border>
      <protection locked="1" hidden="1"/>
    </dxf>
    <dxf>
      <font>
        <b val="0"/>
        <i val="0"/>
        <strike val="0"/>
        <condense val="0"/>
        <extend val="0"/>
        <outline val="0"/>
        <shadow val="0"/>
        <u val="none"/>
        <vertAlign val="baseline"/>
        <sz val="11"/>
        <color auto="1"/>
        <name val="Calibri"/>
        <family val="2"/>
        <scheme val="minor"/>
      </font>
      <numFmt numFmtId="167" formatCode="0.0"/>
      <alignment horizontal="center" vertical="center" textRotation="0" wrapText="0" indent="0" justifyLastLine="0" shrinkToFit="0" readingOrder="0"/>
      <border diagonalUp="0" diagonalDown="0" outline="0">
        <left style="thin">
          <color indexed="64"/>
        </left>
        <right style="thin">
          <color indexed="64"/>
        </right>
        <top/>
        <bottom style="hair">
          <color indexed="64"/>
        </bottom>
      </border>
      <protection locked="1" hidden="1"/>
    </dxf>
    <dxf>
      <font>
        <b val="0"/>
        <i val="0"/>
        <strike val="0"/>
        <condense val="0"/>
        <extend val="0"/>
        <outline val="0"/>
        <shadow val="0"/>
        <u val="none"/>
        <vertAlign val="baseline"/>
        <sz val="11"/>
        <color auto="1"/>
        <name val="Calibri"/>
        <family val="2"/>
        <scheme val="minor"/>
      </font>
      <numFmt numFmtId="167" formatCode="0.0"/>
      <alignment horizontal="center" vertical="center" textRotation="0" wrapText="0" indent="0" justifyLastLine="0" shrinkToFit="0" readingOrder="0"/>
      <border diagonalUp="0" diagonalDown="0" outline="0">
        <left/>
        <right style="thin">
          <color indexed="64"/>
        </right>
        <top style="hair">
          <color indexed="64"/>
        </top>
        <bottom style="hair">
          <color indexed="64"/>
        </bottom>
      </border>
      <protection locked="1" hidden="1"/>
    </dxf>
    <dxf>
      <font>
        <b val="0"/>
        <i val="0"/>
        <strike val="0"/>
        <condense val="0"/>
        <extend val="0"/>
        <outline val="0"/>
        <shadow val="0"/>
        <u val="none"/>
        <vertAlign val="baseline"/>
        <sz val="11"/>
        <color auto="1"/>
        <name val="Calibri"/>
        <family val="2"/>
        <scheme val="minor"/>
      </font>
      <numFmt numFmtId="0" formatCode="General"/>
      <alignment horizontal="left" vertical="center" textRotation="0" wrapText="0" indent="0" justifyLastLine="0" shrinkToFit="0" readingOrder="0"/>
      <border diagonalUp="0" diagonalDown="0" outline="0">
        <left style="hair">
          <color indexed="64"/>
        </left>
        <right/>
        <top style="hair">
          <color indexed="64"/>
        </top>
        <bottom style="hair">
          <color indexed="64"/>
        </bottom>
      </border>
      <protection locked="1" hidden="1"/>
    </dxf>
    <dxf>
      <border outline="0">
        <left style="thin">
          <color indexed="64"/>
        </left>
        <right style="thin">
          <color indexed="64"/>
        </right>
        <top style="thin">
          <color indexed="64"/>
        </top>
      </border>
    </dxf>
    <dxf>
      <font>
        <b val="0"/>
        <i val="0"/>
        <strike val="0"/>
        <condense val="0"/>
        <extend val="0"/>
        <outline val="0"/>
        <shadow val="0"/>
        <u val="none"/>
        <vertAlign val="baseline"/>
        <sz val="11"/>
        <color auto="1"/>
        <name val="Calibri"/>
        <family val="2"/>
        <scheme val="minor"/>
      </font>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Calibri"/>
        <family val="2"/>
        <scheme val="minor"/>
      </font>
      <numFmt numFmtId="167" formatCode="0.0"/>
      <alignment horizontal="center" vertical="center" textRotation="0" wrapText="1" indent="0" justifyLastLine="0" shrinkToFit="0" readingOrder="0"/>
    </dxf>
    <dxf>
      <numFmt numFmtId="167" formatCode="0.0"/>
      <protection locked="1" hidden="0"/>
    </dxf>
    <dxf>
      <protection locked="1" hidden="0"/>
    </dxf>
    <dxf>
      <alignment horizontal="center" textRotation="0" wrapText="0" indent="0" justifyLastLine="0" shrinkToFit="0" readingOrder="0"/>
      <protection locked="1" hidden="0"/>
    </dxf>
    <dxf>
      <border diagonalUp="0" diagonalDown="0">
        <left style="thick">
          <color theme="0" tint="-0.24994659260841701"/>
        </left>
        <right style="thick">
          <color theme="0" tint="-0.24994659260841701"/>
        </right>
        <top style="thick">
          <color theme="0" tint="-0.24994659260841701"/>
        </top>
        <bottom style="thick">
          <color theme="0" tint="-0.24994659260841701"/>
        </bottom>
      </border>
    </dxf>
    <dxf>
      <protection locked="1" hidden="0"/>
    </dxf>
    <dxf>
      <border>
        <bottom style="thin">
          <color indexed="64"/>
        </bottom>
      </border>
    </dxf>
    <dxf>
      <font>
        <b/>
      </font>
      <fill>
        <patternFill patternType="solid">
          <fgColor indexed="64"/>
          <bgColor theme="0" tint="-4.9989318521683403E-2"/>
        </patternFill>
      </fill>
      <alignment vertical="center" textRotation="0" wrapText="0" indent="0" justifyLastLine="0" shrinkToFit="0" readingOrder="0"/>
      <protection locked="1" hidden="0"/>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0"/>
        <color auto="1"/>
        <name val="Calibri"/>
        <family val="2"/>
        <scheme val="minor"/>
      </font>
      <numFmt numFmtId="19" formatCode="dd/mm/yyyy"/>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0"/>
        <color auto="1"/>
        <name val="Calibri"/>
        <family val="2"/>
        <scheme val="minor"/>
      </font>
      <numFmt numFmtId="19" formatCode="dd/mm/yyyy"/>
      <fill>
        <patternFill patternType="none">
          <fgColor indexed="64"/>
          <bgColor indexed="65"/>
        </patternFill>
      </fill>
      <alignment horizontal="left" vertical="center" textRotation="0" wrapText="0" indent="0" justifyLastLine="0" shrinkToFit="0" readingOrder="0"/>
      <protection locked="1" hidden="0"/>
    </dxf>
    <dxf>
      <font>
        <strike val="0"/>
        <outline val="0"/>
        <shadow val="0"/>
        <u val="none"/>
        <vertAlign val="baseline"/>
        <sz val="10"/>
        <name val="Calibri"/>
        <family val="2"/>
        <scheme val="minor"/>
      </font>
      <alignment horizontal="left" textRotation="0" wrapText="0" indent="0" justifyLastLine="0" shrinkToFit="0" readingOrder="0"/>
      <protection locked="1" hidden="0"/>
    </dxf>
    <dxf>
      <font>
        <strike val="0"/>
        <outline val="0"/>
        <shadow val="0"/>
        <u val="none"/>
        <vertAlign val="baseline"/>
        <sz val="11"/>
        <color rgb="FFC00000"/>
        <name val="Calibri"/>
        <family val="2"/>
        <scheme val="minor"/>
      </font>
      <fill>
        <patternFill patternType="solid">
          <fgColor indexed="64"/>
          <bgColor rgb="FFE8E8E8"/>
        </patternFill>
      </fill>
      <alignment horizontal="left" textRotation="0" wrapText="0" indent="0" justifyLastLine="0" shrinkToFit="0" readingOrder="0"/>
    </dxf>
    <dxf>
      <numFmt numFmtId="0" formatCode="General"/>
      <alignment horizontal="center" vertical="center" textRotation="0" wrapText="0" indent="0" justifyLastLine="0" shrinkToFit="0" readingOrder="0"/>
      <protection locked="1" hidden="1"/>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numFmt numFmtId="0" formatCode="General"/>
      <alignment horizontal="general" vertical="center" textRotation="0" wrapText="0" indent="0" justifyLastLine="0" shrinkToFit="0" readingOrder="0"/>
      <protection locked="1" hidden="1"/>
    </dxf>
    <dxf>
      <alignment horizontal="general" vertical="center" textRotation="0" wrapText="0" indent="0" justifyLastLine="0" shrinkToFit="0" readingOrder="0"/>
      <protection locked="0" hidden="0"/>
    </dxf>
    <dxf>
      <alignment horizontal="general" vertical="center" textRotation="0" wrapText="0" indent="0" justifyLastLine="0" shrinkToFit="0" readingOrder="0"/>
      <protection locked="0"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0" hidden="0"/>
    </dxf>
    <dxf>
      <font>
        <b/>
        <strike val="0"/>
        <outline val="0"/>
        <shadow val="0"/>
        <u val="none"/>
        <vertAlign val="baseline"/>
        <sz val="14"/>
        <color theme="1"/>
        <name val="Calibri"/>
        <scheme val="minor"/>
      </font>
      <alignment horizontal="general" vertical="center" textRotation="0" wrapText="0" indent="0" justifyLastLine="0" shrinkToFit="0" readingOrder="0"/>
      <protection locked="0" hidden="0"/>
    </dxf>
  </dxfs>
  <tableStyles count="0" defaultTableStyle="TableStyleMedium2" defaultPivotStyle="PivotStyleLight16"/>
  <colors>
    <mruColors>
      <color rgb="FFD34D4D"/>
      <color rgb="FF33CC33"/>
      <color rgb="FF79D58F"/>
      <color rgb="FFFF0000"/>
      <color rgb="FFE0E0E0"/>
      <color rgb="FFF2F2F2"/>
      <color rgb="FFFF2D2D"/>
      <color rgb="FF7A18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Label" lockText="1"/>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hyperlink" Target="https://schwed.org/excel-vorlage-fehlzeiten/" TargetMode="External"/><Relationship Id="rId2" Type="http://schemas.openxmlformats.org/officeDocument/2006/relationships/image" Target="../media/image1.jpeg"/><Relationship Id="rId1" Type="http://schemas.openxmlformats.org/officeDocument/2006/relationships/hyperlink" Target="https://www.Schwed.org" TargetMode="External"/><Relationship Id="rId6" Type="http://schemas.openxmlformats.org/officeDocument/2006/relationships/image" Target="../media/image4.svg"/><Relationship Id="rId5" Type="http://schemas.openxmlformats.org/officeDocument/2006/relationships/image" Target="../media/image3.png"/><Relationship Id="rId4" Type="http://schemas.openxmlformats.org/officeDocument/2006/relationships/hyperlink" Target="https://schwed.org/excel-fehlzeitenplaner-anpassen/" TargetMode="External"/></Relationships>
</file>

<file path=xl/drawings/_rels/drawing10.xml.rels><?xml version="1.0" encoding="UTF-8" standalone="yes"?>
<Relationships xmlns="http://schemas.openxmlformats.org/package/2006/relationships"><Relationship Id="rId1" Type="http://schemas.openxmlformats.org/officeDocument/2006/relationships/hyperlink" Target="#Navigation!A1"/></Relationships>
</file>

<file path=xl/drawings/_rels/drawing11.xml.rels><?xml version="1.0" encoding="UTF-8" standalone="yes"?>
<Relationships xmlns="http://schemas.openxmlformats.org/package/2006/relationships"><Relationship Id="rId1" Type="http://schemas.openxmlformats.org/officeDocument/2006/relationships/hyperlink" Target="#Navigation!A1"/></Relationships>
</file>

<file path=xl/drawings/_rels/drawing2.xml.rels><?xml version="1.0" encoding="UTF-8" standalone="yes"?>
<Relationships xmlns="http://schemas.openxmlformats.org/package/2006/relationships"><Relationship Id="rId8" Type="http://schemas.openxmlformats.org/officeDocument/2006/relationships/hyperlink" Target="#'Jahres&#220; Fehlzeiten'!A1"/><Relationship Id="rId3" Type="http://schemas.openxmlformats.org/officeDocument/2006/relationships/hyperlink" Target="#'Jahres&#220; genommene Urlaubstage'!A1"/><Relationship Id="rId7" Type="http://schemas.openxmlformats.org/officeDocument/2006/relationships/hyperlink" Target="#Fehlzeiten!A1"/><Relationship Id="rId2" Type="http://schemas.openxmlformats.org/officeDocument/2006/relationships/hyperlink" Target="#Feiertage!A1"/><Relationship Id="rId1" Type="http://schemas.openxmlformats.org/officeDocument/2006/relationships/hyperlink" Target="#Mitarbeiter!A1"/><Relationship Id="rId6" Type="http://schemas.openxmlformats.org/officeDocument/2006/relationships/hyperlink" Target="#Jan!A1"/><Relationship Id="rId5" Type="http://schemas.openxmlformats.org/officeDocument/2006/relationships/hyperlink" Target="#Feb!A1"/><Relationship Id="rId4" Type="http://schemas.openxmlformats.org/officeDocument/2006/relationships/hyperlink" Target="#JahresKalender!A1"/><Relationship Id="rId9" Type="http://schemas.openxmlformats.org/officeDocument/2006/relationships/hyperlink" Target="#'Urlaubsantrag und MA &#220;bersicht'!A1"/></Relationships>
</file>

<file path=xl/drawings/_rels/drawing3.xml.rels><?xml version="1.0" encoding="UTF-8" standalone="yes"?>
<Relationships xmlns="http://schemas.openxmlformats.org/package/2006/relationships"><Relationship Id="rId1" Type="http://schemas.openxmlformats.org/officeDocument/2006/relationships/hyperlink" Target="#Navigation!A1"/></Relationships>
</file>

<file path=xl/drawings/_rels/drawing4.xml.rels><?xml version="1.0" encoding="UTF-8" standalone="yes"?>
<Relationships xmlns="http://schemas.openxmlformats.org/package/2006/relationships"><Relationship Id="rId1" Type="http://schemas.openxmlformats.org/officeDocument/2006/relationships/hyperlink" Target="#Navigation!A1"/></Relationships>
</file>

<file path=xl/drawings/_rels/drawing5.xml.rels><?xml version="1.0" encoding="UTF-8" standalone="yes"?>
<Relationships xmlns="http://schemas.openxmlformats.org/package/2006/relationships"><Relationship Id="rId2" Type="http://schemas.openxmlformats.org/officeDocument/2006/relationships/hyperlink" Target="#Navigation!A1"/><Relationship Id="rId1" Type="http://schemas.openxmlformats.org/officeDocument/2006/relationships/hyperlink" Target="https://schwed.org/excel-vorlage-fehlzeiten/" TargetMode="External"/></Relationships>
</file>

<file path=xl/drawings/_rels/drawing6.xml.rels><?xml version="1.0" encoding="UTF-8" standalone="yes"?>
<Relationships xmlns="http://schemas.openxmlformats.org/package/2006/relationships"><Relationship Id="rId1" Type="http://schemas.openxmlformats.org/officeDocument/2006/relationships/hyperlink" Target="#Navigation!A1"/></Relationships>
</file>

<file path=xl/drawings/_rels/drawing7.xml.rels><?xml version="1.0" encoding="UTF-8" standalone="yes"?>
<Relationships xmlns="http://schemas.openxmlformats.org/package/2006/relationships"><Relationship Id="rId1" Type="http://schemas.openxmlformats.org/officeDocument/2006/relationships/hyperlink" Target="#Navigation!A1"/></Relationships>
</file>

<file path=xl/drawings/_rels/drawing8.xml.rels><?xml version="1.0" encoding="UTF-8" standalone="yes"?>
<Relationships xmlns="http://schemas.openxmlformats.org/package/2006/relationships"><Relationship Id="rId3" Type="http://schemas.openxmlformats.org/officeDocument/2006/relationships/hyperlink" Target="https://schwed.org/excel-vorlage-fehlzeiten/" TargetMode="External"/><Relationship Id="rId2" Type="http://schemas.openxmlformats.org/officeDocument/2006/relationships/hyperlink" Target="#Navigation!A1"/><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hyperlink" Target="https://schwed.org/excel-vorlage-fehlzeiten/" TargetMode="External"/><Relationship Id="rId2" Type="http://schemas.openxmlformats.org/officeDocument/2006/relationships/hyperlink" Target="#Navigation!A1"/><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661147</xdr:colOff>
      <xdr:row>15</xdr:row>
      <xdr:rowOff>76200</xdr:rowOff>
    </xdr:from>
    <xdr:to>
      <xdr:col>18</xdr:col>
      <xdr:colOff>155497</xdr:colOff>
      <xdr:row>34</xdr:row>
      <xdr:rowOff>47625</xdr:rowOff>
    </xdr:to>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661147" y="5029200"/>
          <a:ext cx="13848525" cy="613410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i="0">
              <a:solidFill>
                <a:schemeClr val="dk1"/>
              </a:solidFill>
              <a:effectLst/>
              <a:latin typeface="+mn-lt"/>
              <a:ea typeface="+mn-ea"/>
              <a:cs typeface="+mn-cs"/>
            </a:rPr>
            <a:t>Mitarbeitername , Urlaubstage und andere Fehlzeitenkürzel eingeben</a:t>
          </a:r>
          <a:br>
            <a:rPr lang="de-DE" sz="1100" b="1" i="0">
              <a:solidFill>
                <a:schemeClr val="dk1"/>
              </a:solidFill>
              <a:effectLst/>
              <a:latin typeface="+mn-lt"/>
              <a:ea typeface="+mn-ea"/>
              <a:cs typeface="+mn-cs"/>
            </a:rPr>
          </a:br>
          <a:endParaRPr lang="de-DE">
            <a:effectLst/>
          </a:endParaRPr>
        </a:p>
        <a:p>
          <a:r>
            <a:rPr lang="de-DE" sz="1100" b="0" i="0">
              <a:solidFill>
                <a:schemeClr val="dk1"/>
              </a:solidFill>
              <a:effectLst/>
              <a:latin typeface="+mn-lt"/>
              <a:ea typeface="+mn-ea"/>
              <a:cs typeface="+mn-cs"/>
            </a:rPr>
            <a:t>1. Tragen Sie jeweils die </a:t>
          </a:r>
          <a:r>
            <a:rPr lang="de-DE" sz="1100" b="1" i="0">
              <a:solidFill>
                <a:schemeClr val="dk1"/>
              </a:solidFill>
              <a:effectLst/>
              <a:latin typeface="+mn-lt"/>
              <a:ea typeface="+mn-ea"/>
              <a:cs typeface="+mn-cs"/>
            </a:rPr>
            <a:t>Mitarbeiternamen</a:t>
          </a:r>
          <a:r>
            <a:rPr lang="de-DE" sz="1100" b="0" i="0">
              <a:solidFill>
                <a:schemeClr val="dk1"/>
              </a:solidFill>
              <a:effectLst/>
              <a:latin typeface="+mn-lt"/>
              <a:ea typeface="+mn-ea"/>
              <a:cs typeface="+mn-cs"/>
            </a:rPr>
            <a:t> und den entsprechenden </a:t>
          </a:r>
          <a:r>
            <a:rPr lang="de-DE" sz="1100" b="1" i="0">
              <a:solidFill>
                <a:schemeClr val="dk1"/>
              </a:solidFill>
              <a:effectLst/>
              <a:latin typeface="+mn-lt"/>
              <a:ea typeface="+mn-ea"/>
              <a:cs typeface="+mn-cs"/>
            </a:rPr>
            <a:t>Urlaubsanspruch</a:t>
          </a:r>
          <a:r>
            <a:rPr lang="de-DE" sz="1100" b="0" i="0">
              <a:solidFill>
                <a:schemeClr val="dk1"/>
              </a:solidFill>
              <a:effectLst/>
              <a:latin typeface="+mn-lt"/>
              <a:ea typeface="+mn-ea"/>
              <a:cs typeface="+mn-cs"/>
            </a:rPr>
            <a:t> auf dem </a:t>
          </a:r>
          <a:r>
            <a:rPr lang="de-DE" sz="1100" b="1" i="0">
              <a:solidFill>
                <a:schemeClr val="dk1"/>
              </a:solidFill>
              <a:effectLst/>
              <a:latin typeface="+mn-lt"/>
              <a:ea typeface="+mn-ea"/>
              <a:cs typeface="+mn-cs"/>
            </a:rPr>
            <a:t>Tabellenblatt "Mitarbeiter" </a:t>
          </a:r>
          <a:r>
            <a:rPr lang="de-DE" sz="1100" b="0" i="0">
              <a:solidFill>
                <a:schemeClr val="dk1"/>
              </a:solidFill>
              <a:effectLst/>
              <a:latin typeface="+mn-lt"/>
              <a:ea typeface="+mn-ea"/>
              <a:cs typeface="+mn-cs"/>
            </a:rPr>
            <a:t>ein.</a:t>
          </a:r>
          <a:br>
            <a:rPr lang="de-DE" sz="1100" b="0" i="0">
              <a:solidFill>
                <a:schemeClr val="dk1"/>
              </a:solidFill>
              <a:effectLst/>
              <a:latin typeface="+mn-lt"/>
              <a:ea typeface="+mn-ea"/>
              <a:cs typeface="+mn-cs"/>
            </a:rPr>
          </a:br>
          <a:r>
            <a:rPr lang="de-DE" sz="1100" b="0" i="0">
              <a:solidFill>
                <a:schemeClr val="dk1"/>
              </a:solidFill>
              <a:effectLst/>
              <a:latin typeface="+mn-lt"/>
              <a:ea typeface="+mn-ea"/>
              <a:cs typeface="+mn-cs"/>
            </a:rPr>
            <a:t>Damit werden die Mitarbeiternamen und der Urlaubsanspruch auf alle Tabellenblätter übernommen.</a:t>
          </a:r>
          <a:br>
            <a:rPr lang="de-DE" sz="1100" b="0" i="0">
              <a:solidFill>
                <a:schemeClr val="dk1"/>
              </a:solidFill>
              <a:effectLst/>
              <a:latin typeface="+mn-lt"/>
              <a:ea typeface="+mn-ea"/>
              <a:cs typeface="+mn-cs"/>
            </a:rPr>
          </a:br>
          <a:r>
            <a:rPr lang="de-DE" sz="1100" b="0" i="0">
              <a:solidFill>
                <a:schemeClr val="dk1"/>
              </a:solidFill>
              <a:effectLst/>
              <a:latin typeface="+mn-lt"/>
              <a:ea typeface="+mn-ea"/>
              <a:cs typeface="+mn-cs"/>
            </a:rPr>
            <a:t>Die </a:t>
          </a:r>
          <a:r>
            <a:rPr lang="de-DE" sz="1100" b="1" i="0">
              <a:solidFill>
                <a:schemeClr val="dk1"/>
              </a:solidFill>
              <a:effectLst/>
              <a:latin typeface="+mn-lt"/>
              <a:ea typeface="+mn-ea"/>
              <a:cs typeface="+mn-cs"/>
            </a:rPr>
            <a:t>Mitarbeiternummer</a:t>
          </a:r>
          <a:r>
            <a:rPr lang="de-DE" sz="1100" b="0" i="0">
              <a:solidFill>
                <a:schemeClr val="dk1"/>
              </a:solidFill>
              <a:effectLst/>
              <a:latin typeface="+mn-lt"/>
              <a:ea typeface="+mn-ea"/>
              <a:cs typeface="+mn-cs"/>
            </a:rPr>
            <a:t> wird benötigt, um die Funktionsweise der Vorlage zu gewährleisten. Sie können die MANR</a:t>
          </a:r>
          <a:r>
            <a:rPr lang="de-DE" sz="1100" b="0" i="0" baseline="0">
              <a:solidFill>
                <a:schemeClr val="dk1"/>
              </a:solidFill>
              <a:effectLst/>
              <a:latin typeface="+mn-lt"/>
              <a:ea typeface="+mn-ea"/>
              <a:cs typeface="+mn-cs"/>
            </a:rPr>
            <a:t> aber auch mit "Ihren" Werten eingeben. </a:t>
          </a:r>
          <a:br>
            <a:rPr lang="de-DE" sz="1100" b="0" i="0" baseline="0">
              <a:solidFill>
                <a:schemeClr val="dk1"/>
              </a:solidFill>
              <a:effectLst/>
              <a:latin typeface="+mn-lt"/>
              <a:ea typeface="+mn-ea"/>
              <a:cs typeface="+mn-cs"/>
            </a:rPr>
          </a:br>
          <a:r>
            <a:rPr lang="de-DE" sz="1100" b="0" i="0" baseline="0">
              <a:solidFill>
                <a:schemeClr val="dk1"/>
              </a:solidFill>
              <a:effectLst/>
              <a:latin typeface="+mn-lt"/>
              <a:ea typeface="+mn-ea"/>
              <a:cs typeface="+mn-cs"/>
            </a:rPr>
            <a:t>Stellen Sie nur sicher, dass die MANR dann auf jedes Monatstabellenblatt übertragen wird.</a:t>
          </a:r>
          <a:endParaRPr lang="de-DE">
            <a:effectLst/>
          </a:endParaRPr>
        </a:p>
        <a:p>
          <a:endParaRPr lang="de-DE" sz="1100" b="1" i="0">
            <a:solidFill>
              <a:schemeClr val="dk1"/>
            </a:solidFill>
            <a:effectLst/>
            <a:latin typeface="+mn-lt"/>
            <a:ea typeface="+mn-ea"/>
            <a:cs typeface="+mn-cs"/>
          </a:endParaRPr>
        </a:p>
        <a:p>
          <a:r>
            <a:rPr lang="de-DE" sz="1100" b="1" i="0">
              <a:solidFill>
                <a:schemeClr val="dk1"/>
              </a:solidFill>
              <a:effectLst/>
              <a:latin typeface="+mn-lt"/>
              <a:ea typeface="+mn-ea"/>
              <a:cs typeface="+mn-cs"/>
            </a:rPr>
            <a:t>2. WICHTIG zum Thema SORTIEREN: </a:t>
          </a:r>
          <a:endParaRPr lang="de-DE">
            <a:effectLst/>
          </a:endParaRPr>
        </a:p>
        <a:p>
          <a:r>
            <a:rPr lang="de-DE" sz="1100" b="0" i="0">
              <a:solidFill>
                <a:schemeClr val="dk1"/>
              </a:solidFill>
              <a:effectLst/>
              <a:latin typeface="+mn-lt"/>
              <a:ea typeface="+mn-ea"/>
              <a:cs typeface="+mn-cs"/>
            </a:rPr>
            <a:t>Sie können die Mitarbeiternamen auf dem Tabellenblatt "Mitarbeiter" sortieren, dies wirkt sich aber nicht auf die Monatsblätter aus. Zum Sortieren muss der Blattschutz aufgehoben werden!</a:t>
          </a:r>
          <a:br>
            <a:rPr lang="de-DE" sz="1100" b="0" i="0">
              <a:solidFill>
                <a:schemeClr val="dk1"/>
              </a:solidFill>
              <a:effectLst/>
              <a:latin typeface="+mn-lt"/>
              <a:ea typeface="+mn-ea"/>
              <a:cs typeface="+mn-cs"/>
            </a:rPr>
          </a:br>
          <a:br>
            <a:rPr lang="de-DE" sz="1100" b="0" i="0">
              <a:solidFill>
                <a:schemeClr val="dk1"/>
              </a:solidFill>
              <a:effectLst/>
              <a:latin typeface="+mn-lt"/>
              <a:ea typeface="+mn-ea"/>
              <a:cs typeface="+mn-cs"/>
            </a:rPr>
          </a:br>
          <a:r>
            <a:rPr lang="de-DE" sz="1100" b="0" i="0">
              <a:solidFill>
                <a:schemeClr val="dk1"/>
              </a:solidFill>
              <a:effectLst/>
              <a:latin typeface="+mn-lt"/>
              <a:ea typeface="+mn-ea"/>
              <a:cs typeface="+mn-cs"/>
            </a:rPr>
            <a:t>Wenn Sie auch die Reihenfolge</a:t>
          </a:r>
          <a:r>
            <a:rPr lang="de-DE" sz="1100" b="0" i="0" baseline="0">
              <a:solidFill>
                <a:schemeClr val="dk1"/>
              </a:solidFill>
              <a:effectLst/>
              <a:latin typeface="+mn-lt"/>
              <a:ea typeface="+mn-ea"/>
              <a:cs typeface="+mn-cs"/>
            </a:rPr>
            <a:t> auf einem Monatstblatt ändern möchten, dann schauen Sie sich bitte meine </a:t>
          </a:r>
          <a:r>
            <a:rPr lang="de-DE" sz="1100" b="1" i="0" baseline="0">
              <a:solidFill>
                <a:schemeClr val="dk1"/>
              </a:solidFill>
              <a:effectLst/>
              <a:latin typeface="+mn-lt"/>
              <a:ea typeface="+mn-ea"/>
              <a:cs typeface="+mn-cs"/>
            </a:rPr>
            <a:t>Arbeitsanleitung zum "Tauschen von Zeilen an", Zeit im Video 08:44 Min</a:t>
          </a:r>
          <a:r>
            <a:rPr lang="de-DE" sz="1100" b="0" i="0" baseline="0">
              <a:solidFill>
                <a:schemeClr val="dk1"/>
              </a:solidFill>
              <a:effectLst/>
              <a:latin typeface="+mn-lt"/>
              <a:ea typeface="+mn-ea"/>
              <a:cs typeface="+mn-cs"/>
            </a:rPr>
            <a:t>.</a:t>
          </a:r>
          <a:br>
            <a:rPr lang="de-DE" sz="1100" b="0" i="0" baseline="0">
              <a:solidFill>
                <a:schemeClr val="dk1"/>
              </a:solidFill>
              <a:effectLst/>
              <a:latin typeface="+mn-lt"/>
              <a:ea typeface="+mn-ea"/>
              <a:cs typeface="+mn-cs"/>
            </a:rPr>
          </a:br>
          <a:br>
            <a:rPr lang="de-DE" sz="1100" b="0" i="0" baseline="0">
              <a:solidFill>
                <a:schemeClr val="dk1"/>
              </a:solidFill>
              <a:effectLst/>
              <a:latin typeface="+mn-lt"/>
              <a:ea typeface="+mn-ea"/>
              <a:cs typeface="+mn-cs"/>
            </a:rPr>
          </a:br>
          <a:r>
            <a:rPr lang="de-DE" sz="1100" b="1" i="0" u="sng" baseline="0">
              <a:solidFill>
                <a:srgbClr val="FF0000"/>
              </a:solidFill>
              <a:effectLst/>
              <a:latin typeface="+mn-lt"/>
              <a:ea typeface="+mn-ea"/>
              <a:cs typeface="+mn-cs"/>
            </a:rPr>
            <a:t>Hier finden Sie die Arbeitsanleitung (hier klicken)</a:t>
          </a:r>
        </a:p>
        <a:p>
          <a:endParaRPr lang="de-DE">
            <a:effectLst/>
          </a:endParaRPr>
        </a:p>
        <a:p>
          <a:pPr eaLnBrk="1" fontAlgn="auto" latinLnBrk="0" hangingPunct="1"/>
          <a:r>
            <a:rPr lang="de-DE" sz="1100" b="1" i="0">
              <a:solidFill>
                <a:schemeClr val="dk1"/>
              </a:solidFill>
              <a:effectLst/>
              <a:latin typeface="+mn-lt"/>
              <a:ea typeface="+mn-ea"/>
              <a:cs typeface="+mn-cs"/>
            </a:rPr>
            <a:t>3. Ausgeschiedene Mitarbeiter</a:t>
          </a:r>
          <a:endParaRPr lang="de-DE">
            <a:effectLst/>
          </a:endParaRPr>
        </a:p>
        <a:p>
          <a:pPr eaLnBrk="1" fontAlgn="auto" latinLnBrk="0" hangingPunct="1"/>
          <a:r>
            <a:rPr lang="de-DE" sz="1100" b="0" i="0">
              <a:solidFill>
                <a:schemeClr val="dk1"/>
              </a:solidFill>
              <a:effectLst/>
              <a:latin typeface="+mn-lt"/>
              <a:ea typeface="+mn-ea"/>
              <a:cs typeface="+mn-cs"/>
            </a:rPr>
            <a:t>Löschen Sie </a:t>
          </a:r>
          <a:r>
            <a:rPr lang="de-DE" sz="1100" b="1" i="0">
              <a:solidFill>
                <a:schemeClr val="dk1"/>
              </a:solidFill>
              <a:effectLst/>
              <a:latin typeface="+mn-lt"/>
              <a:ea typeface="+mn-ea"/>
              <a:cs typeface="+mn-cs"/>
            </a:rPr>
            <a:t>KEINE</a:t>
          </a:r>
          <a:r>
            <a:rPr lang="de-DE" sz="1100" b="0" i="0">
              <a:solidFill>
                <a:schemeClr val="dk1"/>
              </a:solidFill>
              <a:effectLst/>
              <a:latin typeface="+mn-lt"/>
              <a:ea typeface="+mn-ea"/>
              <a:cs typeface="+mn-cs"/>
            </a:rPr>
            <a:t> Mitarbeiter</a:t>
          </a:r>
          <a:r>
            <a:rPr lang="de-DE" sz="1100" b="0" i="0" baseline="0">
              <a:solidFill>
                <a:schemeClr val="dk1"/>
              </a:solidFill>
              <a:effectLst/>
              <a:latin typeface="+mn-lt"/>
              <a:ea typeface="+mn-ea"/>
              <a:cs typeface="+mn-cs"/>
            </a:rPr>
            <a:t> aus den Tabellenblättern, sondern </a:t>
          </a:r>
          <a:r>
            <a:rPr lang="de-DE" sz="1100" b="1" i="0" baseline="0">
              <a:solidFill>
                <a:srgbClr val="FF0000"/>
              </a:solidFill>
              <a:effectLst/>
              <a:latin typeface="+mn-lt"/>
              <a:ea typeface="+mn-ea"/>
              <a:cs typeface="+mn-cs"/>
            </a:rPr>
            <a:t>BLENDEN</a:t>
          </a:r>
          <a:r>
            <a:rPr lang="de-DE" sz="1100" b="0" i="0" baseline="0">
              <a:solidFill>
                <a:schemeClr val="dk1"/>
              </a:solidFill>
              <a:effectLst/>
              <a:latin typeface="+mn-lt"/>
              <a:ea typeface="+mn-ea"/>
              <a:cs typeface="+mn-cs"/>
            </a:rPr>
            <a:t> Sie die Mitarbeiter-Zeilen einfach in allen Tabellenblättern aus!</a:t>
          </a:r>
          <a:br>
            <a:rPr lang="de-DE" sz="1100" b="0" i="0" baseline="0">
              <a:solidFill>
                <a:schemeClr val="dk1"/>
              </a:solidFill>
              <a:effectLst/>
              <a:latin typeface="+mn-lt"/>
              <a:ea typeface="+mn-ea"/>
              <a:cs typeface="+mn-cs"/>
            </a:rPr>
          </a:br>
          <a:endParaRPr lang="de-DE">
            <a:effectLst/>
          </a:endParaRPr>
        </a:p>
        <a:p>
          <a:r>
            <a:rPr lang="de-DE" sz="1100" b="0" i="0">
              <a:solidFill>
                <a:schemeClr val="dk1"/>
              </a:solidFill>
              <a:effectLst/>
              <a:latin typeface="+mn-lt"/>
              <a:ea typeface="+mn-ea"/>
              <a:cs typeface="+mn-cs"/>
            </a:rPr>
            <a:t>4. </a:t>
          </a:r>
          <a:r>
            <a:rPr lang="de-DE" sz="1100" b="1" i="0">
              <a:solidFill>
                <a:schemeClr val="dk1"/>
              </a:solidFill>
              <a:effectLst/>
              <a:latin typeface="+mn-lt"/>
              <a:ea typeface="+mn-ea"/>
              <a:cs typeface="+mn-cs"/>
            </a:rPr>
            <a:t>Vorjahres-Resturlaub</a:t>
          </a:r>
          <a:r>
            <a:rPr lang="de-DE" sz="1100" b="0" i="0">
              <a:solidFill>
                <a:schemeClr val="dk1"/>
              </a:solidFill>
              <a:effectLst/>
              <a:latin typeface="+mn-lt"/>
              <a:ea typeface="+mn-ea"/>
              <a:cs typeface="+mn-cs"/>
            </a:rPr>
            <a:t> kann auf dem Tabellenblatt "Mitarbeiter" eingetragen werden.</a:t>
          </a:r>
          <a:r>
            <a:rPr lang="de-DE" sz="1100">
              <a:solidFill>
                <a:schemeClr val="dk1"/>
              </a:solidFill>
              <a:effectLst/>
              <a:latin typeface="+mn-lt"/>
              <a:ea typeface="+mn-ea"/>
              <a:cs typeface="+mn-cs"/>
            </a:rPr>
            <a:t> </a:t>
          </a:r>
          <a:br>
            <a:rPr lang="de-DE" sz="1100">
              <a:solidFill>
                <a:schemeClr val="dk1"/>
              </a:solidFill>
              <a:effectLst/>
              <a:latin typeface="+mn-lt"/>
              <a:ea typeface="+mn-ea"/>
              <a:cs typeface="+mn-cs"/>
            </a:rPr>
          </a:br>
          <a:endParaRPr lang="de-DE">
            <a:effectLst/>
          </a:endParaRPr>
        </a:p>
        <a:p>
          <a:r>
            <a:rPr lang="de-DE" sz="1100" b="0" i="0">
              <a:solidFill>
                <a:schemeClr val="dk1"/>
              </a:solidFill>
              <a:effectLst/>
              <a:latin typeface="+mn-lt"/>
              <a:ea typeface="+mn-ea"/>
              <a:cs typeface="+mn-cs"/>
            </a:rPr>
            <a:t>5. </a:t>
          </a:r>
          <a:r>
            <a:rPr lang="de-DE" sz="1100" b="1" i="0">
              <a:solidFill>
                <a:schemeClr val="dk1"/>
              </a:solidFill>
              <a:effectLst/>
              <a:latin typeface="+mn-lt"/>
              <a:ea typeface="+mn-ea"/>
              <a:cs typeface="+mn-cs"/>
            </a:rPr>
            <a:t>Ganze und halbe Urlaubstage </a:t>
          </a:r>
          <a:r>
            <a:rPr lang="de-DE" sz="1100" b="0" i="0">
              <a:solidFill>
                <a:schemeClr val="dk1"/>
              </a:solidFill>
              <a:effectLst/>
              <a:latin typeface="+mn-lt"/>
              <a:ea typeface="+mn-ea"/>
              <a:cs typeface="+mn-cs"/>
            </a:rPr>
            <a:t>eintragen: </a:t>
          </a:r>
          <a:br>
            <a:rPr lang="de-DE" sz="1100" b="0" i="0">
              <a:solidFill>
                <a:schemeClr val="dk1"/>
              </a:solidFill>
              <a:effectLst/>
              <a:latin typeface="+mn-lt"/>
              <a:ea typeface="+mn-ea"/>
              <a:cs typeface="+mn-cs"/>
            </a:rPr>
          </a:br>
          <a:r>
            <a:rPr lang="de-DE" sz="1100" b="0" i="0">
              <a:solidFill>
                <a:schemeClr val="dk1"/>
              </a:solidFill>
              <a:effectLst/>
              <a:latin typeface="+mn-lt"/>
              <a:ea typeface="+mn-ea"/>
              <a:cs typeface="+mn-cs"/>
            </a:rPr>
            <a:t>Tragen Sie eine 1 für einen ganzen Tag Urlaub ein, halbe Urlaubstage werden mit 0,5 eingetragen.</a:t>
          </a:r>
          <a:endParaRPr lang="de-DE">
            <a:effectLst/>
          </a:endParaRPr>
        </a:p>
        <a:p>
          <a:r>
            <a:rPr lang="de-DE" sz="1100" b="0" i="0">
              <a:solidFill>
                <a:schemeClr val="dk1"/>
              </a:solidFill>
              <a:effectLst/>
              <a:latin typeface="+mn-lt"/>
              <a:ea typeface="+mn-ea"/>
              <a:cs typeface="+mn-cs"/>
            </a:rPr>
            <a:t>Der Resturlaub wird automatisch errechnet. Die Zelle mit eingetragenem Urlaub wird grün eingefärbt.</a:t>
          </a:r>
          <a:r>
            <a:rPr lang="de-DE" sz="1100" b="0">
              <a:solidFill>
                <a:schemeClr val="dk1"/>
              </a:solidFill>
              <a:effectLst/>
              <a:latin typeface="+mn-lt"/>
              <a:ea typeface="+mn-ea"/>
              <a:cs typeface="+mn-cs"/>
            </a:rPr>
            <a:t> </a:t>
          </a:r>
          <a:br>
            <a:rPr lang="de-DE" sz="1100" b="0" i="0">
              <a:solidFill>
                <a:schemeClr val="dk1"/>
              </a:solidFill>
              <a:effectLst/>
              <a:latin typeface="+mn-lt"/>
              <a:ea typeface="+mn-ea"/>
              <a:cs typeface="+mn-cs"/>
            </a:rPr>
          </a:br>
          <a:r>
            <a:rPr lang="de-DE" sz="1100" b="0" i="0">
              <a:solidFill>
                <a:schemeClr val="dk1"/>
              </a:solidFill>
              <a:effectLst/>
              <a:latin typeface="+mn-lt"/>
              <a:ea typeface="+mn-ea"/>
              <a:cs typeface="+mn-cs"/>
            </a:rPr>
            <a:t>        </a:t>
          </a:r>
          <a:br>
            <a:rPr lang="de-DE" sz="1100" b="0" i="0">
              <a:solidFill>
                <a:schemeClr val="dk1"/>
              </a:solidFill>
              <a:effectLst/>
              <a:latin typeface="+mn-lt"/>
              <a:ea typeface="+mn-ea"/>
              <a:cs typeface="+mn-cs"/>
            </a:rPr>
          </a:br>
          <a:r>
            <a:rPr lang="de-DE" sz="1100" b="1" i="0">
              <a:solidFill>
                <a:schemeClr val="dk1"/>
              </a:solidFill>
              <a:effectLst/>
              <a:latin typeface="+mn-lt"/>
              <a:ea typeface="+mn-ea"/>
              <a:cs typeface="+mn-cs"/>
            </a:rPr>
            <a:t>TIPP</a:t>
          </a:r>
          <a:r>
            <a:rPr lang="de-DE" sz="1100" b="0" i="0">
              <a:solidFill>
                <a:schemeClr val="dk1"/>
              </a:solidFill>
              <a:effectLst/>
              <a:latin typeface="+mn-lt"/>
              <a:ea typeface="+mn-ea"/>
              <a:cs typeface="+mn-cs"/>
            </a:rPr>
            <a:t>:</a:t>
          </a:r>
          <a:br>
            <a:rPr lang="de-DE" sz="1100" b="0" i="0">
              <a:solidFill>
                <a:schemeClr val="dk1"/>
              </a:solidFill>
              <a:effectLst/>
              <a:latin typeface="+mn-lt"/>
              <a:ea typeface="+mn-ea"/>
              <a:cs typeface="+mn-cs"/>
            </a:rPr>
          </a:br>
          <a:r>
            <a:rPr lang="de-DE" sz="1100" b="0" i="0">
              <a:solidFill>
                <a:schemeClr val="dk1"/>
              </a:solidFill>
              <a:effectLst/>
              <a:latin typeface="+mn-lt"/>
              <a:ea typeface="+mn-ea"/>
              <a:cs typeface="+mn-cs"/>
            </a:rPr>
            <a:t>Sie möchten mehrere Tage Urlaub auf einmal eintragen?</a:t>
          </a:r>
          <a:br>
            <a:rPr lang="de-DE" sz="1100" b="0" i="0">
              <a:solidFill>
                <a:schemeClr val="dk1"/>
              </a:solidFill>
              <a:effectLst/>
              <a:latin typeface="+mn-lt"/>
              <a:ea typeface="+mn-ea"/>
              <a:cs typeface="+mn-cs"/>
            </a:rPr>
          </a:br>
          <a:r>
            <a:rPr lang="de-DE" sz="1100" b="0" i="0">
              <a:solidFill>
                <a:schemeClr val="dk1"/>
              </a:solidFill>
              <a:effectLst/>
              <a:latin typeface="+mn-lt"/>
              <a:ea typeface="+mn-ea"/>
              <a:cs typeface="+mn-cs"/>
            </a:rPr>
            <a:t>Markieren Sie zunächst alle Tage im Kalenderblatt, dann tragen Sie z. B. eine 1 ein und schließen die Eingabe mit STRG + Return ab.</a:t>
          </a:r>
          <a:br>
            <a:rPr lang="de-DE" sz="1100" b="0" i="0">
              <a:solidFill>
                <a:schemeClr val="dk1"/>
              </a:solidFill>
              <a:effectLst/>
              <a:latin typeface="+mn-lt"/>
              <a:ea typeface="+mn-ea"/>
              <a:cs typeface="+mn-cs"/>
            </a:rPr>
          </a:br>
          <a:br>
            <a:rPr lang="de-DE" sz="1100" b="0" i="0">
              <a:solidFill>
                <a:schemeClr val="dk1"/>
              </a:solidFill>
              <a:effectLst/>
              <a:latin typeface="+mn-lt"/>
              <a:ea typeface="+mn-ea"/>
              <a:cs typeface="+mn-cs"/>
            </a:rPr>
          </a:br>
          <a:r>
            <a:rPr lang="de-DE" sz="1100" b="0" i="0">
              <a:solidFill>
                <a:schemeClr val="dk1"/>
              </a:solidFill>
              <a:effectLst/>
              <a:latin typeface="+mn-lt"/>
              <a:ea typeface="+mn-ea"/>
              <a:cs typeface="+mn-cs"/>
            </a:rPr>
            <a:t>Genauso geben Sie die</a:t>
          </a:r>
          <a:r>
            <a:rPr lang="de-DE" sz="1100" b="0" i="0" baseline="0">
              <a:solidFill>
                <a:schemeClr val="dk1"/>
              </a:solidFill>
              <a:effectLst/>
              <a:latin typeface="+mn-lt"/>
              <a:ea typeface="+mn-ea"/>
              <a:cs typeface="+mn-cs"/>
            </a:rPr>
            <a:t> </a:t>
          </a:r>
          <a:r>
            <a:rPr lang="de-DE" sz="1100" b="1" i="0" baseline="0">
              <a:solidFill>
                <a:schemeClr val="dk1"/>
              </a:solidFill>
              <a:effectLst/>
              <a:latin typeface="+mn-lt"/>
              <a:ea typeface="+mn-ea"/>
              <a:cs typeface="+mn-cs"/>
            </a:rPr>
            <a:t>anderen Fehlzeiten-Kürzel </a:t>
          </a:r>
          <a:r>
            <a:rPr lang="de-DE" sz="1100" b="0" i="0" baseline="0">
              <a:solidFill>
                <a:schemeClr val="dk1"/>
              </a:solidFill>
              <a:effectLst/>
              <a:latin typeface="+mn-lt"/>
              <a:ea typeface="+mn-ea"/>
              <a:cs typeface="+mn-cs"/>
            </a:rPr>
            <a:t>ein.</a:t>
          </a:r>
          <a:endParaRPr lang="de-DE" sz="1100" b="0" i="0">
            <a:solidFill>
              <a:schemeClr val="dk1"/>
            </a:solidFill>
            <a:effectLst/>
            <a:latin typeface="+mn-lt"/>
            <a:ea typeface="+mn-ea"/>
            <a:cs typeface="+mn-cs"/>
          </a:endParaRPr>
        </a:p>
        <a:p>
          <a:endParaRPr lang="de-DE">
            <a:effectLst/>
          </a:endParaRPr>
        </a:p>
        <a:p>
          <a:r>
            <a:rPr lang="de-DE" sz="1100" b="0" i="0">
              <a:solidFill>
                <a:schemeClr val="dk1"/>
              </a:solidFill>
              <a:effectLst/>
              <a:latin typeface="+mn-lt"/>
              <a:ea typeface="+mn-ea"/>
              <a:cs typeface="+mn-cs"/>
            </a:rPr>
            <a:t>6. </a:t>
          </a:r>
          <a:r>
            <a:rPr lang="de-DE" sz="1100" b="1" i="0">
              <a:solidFill>
                <a:schemeClr val="dk1"/>
              </a:solidFill>
              <a:effectLst/>
              <a:latin typeface="+mn-lt"/>
              <a:ea typeface="+mn-ea"/>
              <a:cs typeface="+mn-cs"/>
            </a:rPr>
            <a:t>Feiertage</a:t>
          </a:r>
          <a:r>
            <a:rPr lang="de-DE" sz="1100" b="0" i="0">
              <a:solidFill>
                <a:schemeClr val="dk1"/>
              </a:solidFill>
              <a:effectLst/>
              <a:latin typeface="+mn-lt"/>
              <a:ea typeface="+mn-ea"/>
              <a:cs typeface="+mn-cs"/>
            </a:rPr>
            <a:t> werden automatisch berücksichtigt. Bitte kontrollieren Sie die eingetragenen Feiertage und beachten Sie die </a:t>
          </a:r>
          <a:r>
            <a:rPr lang="de-DE" sz="1100" b="1" i="0">
              <a:solidFill>
                <a:schemeClr val="dk1"/>
              </a:solidFill>
              <a:effectLst/>
              <a:latin typeface="+mn-lt"/>
              <a:ea typeface="+mn-ea"/>
              <a:cs typeface="+mn-cs"/>
            </a:rPr>
            <a:t>Hinweise auf dem Tabellenblatt "Feiertage"</a:t>
          </a:r>
          <a:r>
            <a:rPr lang="de-DE" sz="1100" b="1">
              <a:solidFill>
                <a:schemeClr val="dk1"/>
              </a:solidFill>
              <a:effectLst/>
              <a:latin typeface="+mn-lt"/>
              <a:ea typeface="+mn-ea"/>
              <a:cs typeface="+mn-cs"/>
            </a:rPr>
            <a:t> </a:t>
          </a:r>
          <a:endParaRPr lang="de-DE">
            <a:effectLst/>
          </a:endParaRPr>
        </a:p>
        <a:p>
          <a:endParaRPr lang="de-DE" sz="1100" b="0">
            <a:solidFill>
              <a:schemeClr val="dk1"/>
            </a:solidFill>
            <a:effectLst/>
            <a:latin typeface="+mn-lt"/>
            <a:ea typeface="+mn-ea"/>
            <a:cs typeface="+mn-cs"/>
          </a:endParaRPr>
        </a:p>
        <a:p>
          <a:r>
            <a:rPr lang="de-DE" sz="1100" b="0">
              <a:solidFill>
                <a:schemeClr val="dk1"/>
              </a:solidFill>
              <a:effectLst/>
              <a:latin typeface="+mn-lt"/>
              <a:ea typeface="+mn-ea"/>
              <a:cs typeface="+mn-cs"/>
            </a:rPr>
            <a:t>7.</a:t>
          </a:r>
          <a:r>
            <a:rPr lang="de-DE" sz="1100" b="1">
              <a:solidFill>
                <a:schemeClr val="dk1"/>
              </a:solidFill>
              <a:effectLst/>
              <a:latin typeface="+mn-lt"/>
              <a:ea typeface="+mn-ea"/>
              <a:cs typeface="+mn-cs"/>
            </a:rPr>
            <a:t> Ferien</a:t>
          </a:r>
          <a:br>
            <a:rPr lang="de-DE" sz="1100" b="1">
              <a:solidFill>
                <a:schemeClr val="dk1"/>
              </a:solidFill>
              <a:effectLst/>
              <a:latin typeface="+mn-lt"/>
              <a:ea typeface="+mn-ea"/>
              <a:cs typeface="+mn-cs"/>
            </a:rPr>
          </a:br>
          <a:r>
            <a:rPr lang="de-DE" sz="1100" b="0">
              <a:solidFill>
                <a:schemeClr val="dk1"/>
              </a:solidFill>
              <a:effectLst/>
              <a:latin typeface="+mn-lt"/>
              <a:ea typeface="+mn-ea"/>
              <a:cs typeface="+mn-cs"/>
            </a:rPr>
            <a:t>Tragen</a:t>
          </a:r>
          <a:r>
            <a:rPr lang="de-DE" sz="1100" b="0" baseline="0">
              <a:solidFill>
                <a:schemeClr val="dk1"/>
              </a:solidFill>
              <a:effectLst/>
              <a:latin typeface="+mn-lt"/>
              <a:ea typeface="+mn-ea"/>
              <a:cs typeface="+mn-cs"/>
            </a:rPr>
            <a:t> Sie die gewünschten Zeiträume für Ferien im Tabellenblatt "Feiertage" ein.</a:t>
          </a:r>
          <a:endParaRPr lang="de-DE">
            <a:effectLst/>
          </a:endParaRPr>
        </a:p>
        <a:p>
          <a:br>
            <a:rPr lang="de-DE" sz="1100" b="1" i="0" u="none" strike="noStrike">
              <a:solidFill>
                <a:schemeClr val="dk1"/>
              </a:solidFill>
              <a:effectLst/>
              <a:latin typeface="+mn-lt"/>
              <a:ea typeface="+mn-ea"/>
              <a:cs typeface="+mn-cs"/>
            </a:rPr>
          </a:br>
          <a:br>
            <a:rPr lang="de-DE" sz="1100" b="1" i="0" u="none" strike="noStrike">
              <a:solidFill>
                <a:schemeClr val="dk1"/>
              </a:solidFill>
              <a:effectLst/>
              <a:latin typeface="+mn-lt"/>
              <a:ea typeface="+mn-ea"/>
              <a:cs typeface="+mn-cs"/>
            </a:rPr>
          </a:br>
          <a:endParaRPr lang="de-DE"/>
        </a:p>
      </xdr:txBody>
    </xdr:sp>
    <xdr:clientData/>
  </xdr:twoCellAnchor>
  <xdr:twoCellAnchor editAs="oneCell">
    <xdr:from>
      <xdr:col>12</xdr:col>
      <xdr:colOff>416862</xdr:colOff>
      <xdr:row>0</xdr:row>
      <xdr:rowOff>62753</xdr:rowOff>
    </xdr:from>
    <xdr:to>
      <xdr:col>14</xdr:col>
      <xdr:colOff>373322</xdr:colOff>
      <xdr:row>4</xdr:row>
      <xdr:rowOff>140804</xdr:rowOff>
    </xdr:to>
    <xdr:pic>
      <xdr:nvPicPr>
        <xdr:cNvPr id="3" name="Grafik 2">
          <a:hlinkClick xmlns:r="http://schemas.openxmlformats.org/officeDocument/2006/relationships" r:id="rId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695579" y="62753"/>
          <a:ext cx="1397634" cy="1494377"/>
        </a:xfrm>
        <a:prstGeom prst="rect">
          <a:avLst/>
        </a:prstGeom>
      </xdr:spPr>
    </xdr:pic>
    <xdr:clientData/>
  </xdr:twoCellAnchor>
  <xdr:twoCellAnchor editAs="oneCell">
    <xdr:from>
      <xdr:col>10</xdr:col>
      <xdr:colOff>507600</xdr:colOff>
      <xdr:row>0</xdr:row>
      <xdr:rowOff>269324</xdr:rowOff>
    </xdr:from>
    <xdr:to>
      <xdr:col>12</xdr:col>
      <xdr:colOff>412573</xdr:colOff>
      <xdr:row>1</xdr:row>
      <xdr:rowOff>152585</xdr:rowOff>
    </xdr:to>
    <xdr:pic>
      <xdr:nvPicPr>
        <xdr:cNvPr id="4" name="Grafik 3">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371453" y="269324"/>
          <a:ext cx="1361738" cy="454761"/>
        </a:xfrm>
        <a:prstGeom prst="rect">
          <a:avLst/>
        </a:prstGeom>
      </xdr:spPr>
    </xdr:pic>
    <xdr:clientData/>
  </xdr:twoCellAnchor>
  <xdr:twoCellAnchor>
    <xdr:from>
      <xdr:col>0</xdr:col>
      <xdr:colOff>632572</xdr:colOff>
      <xdr:row>35</xdr:row>
      <xdr:rowOff>106418</xdr:rowOff>
    </xdr:from>
    <xdr:to>
      <xdr:col>18</xdr:col>
      <xdr:colOff>126922</xdr:colOff>
      <xdr:row>44</xdr:row>
      <xdr:rowOff>176399</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632572" y="11412593"/>
          <a:ext cx="13848525" cy="1822581"/>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b="1" i="0" u="none" strike="noStrike">
              <a:solidFill>
                <a:schemeClr val="dk1"/>
              </a:solidFill>
              <a:effectLst/>
              <a:latin typeface="+mn-lt"/>
              <a:ea typeface="+mn-ea"/>
              <a:cs typeface="+mn-cs"/>
            </a:rPr>
            <a:t>Anpassen der Farbe für Sa / So / Feiertage bzw. für Urlaub:</a:t>
          </a:r>
          <a:r>
            <a:rPr lang="de-DE" sz="1400"/>
            <a:t> </a:t>
          </a:r>
        </a:p>
        <a:p>
          <a:endParaRPr lang="de-DE" sz="1100" b="0" i="0" u="none" strike="noStrike">
            <a:solidFill>
              <a:schemeClr val="dk1"/>
            </a:solidFill>
            <a:effectLst/>
            <a:latin typeface="+mn-lt"/>
            <a:ea typeface="+mn-ea"/>
            <a:cs typeface="+mn-cs"/>
          </a:endParaRPr>
        </a:p>
        <a:p>
          <a:r>
            <a:rPr lang="de-DE" sz="1100" b="0" i="0" u="none" strike="noStrike">
              <a:solidFill>
                <a:schemeClr val="dk1"/>
              </a:solidFill>
              <a:effectLst/>
              <a:latin typeface="+mn-lt"/>
              <a:ea typeface="+mn-ea"/>
              <a:cs typeface="+mn-cs"/>
            </a:rPr>
            <a:t>1. Klicken Sie in den entsprechenden Tabellenbereich</a:t>
          </a:r>
        </a:p>
        <a:p>
          <a:r>
            <a:rPr lang="de-DE" sz="1100" b="0" i="0" u="none" strike="noStrike">
              <a:solidFill>
                <a:schemeClr val="dk1"/>
              </a:solidFill>
              <a:effectLst/>
              <a:latin typeface="+mn-lt"/>
              <a:ea typeface="+mn-ea"/>
              <a:cs typeface="+mn-cs"/>
            </a:rPr>
            <a:t>2. Wählen Sie Register Start – Gruppe „Formatvorlagen“ – Befehl „Bedingte Formatierung“</a:t>
          </a:r>
          <a:r>
            <a:rPr lang="de-DE"/>
            <a:t> </a:t>
          </a:r>
        </a:p>
        <a:p>
          <a:r>
            <a:rPr lang="de-DE" sz="1100" b="0" i="0" u="none" strike="noStrike">
              <a:solidFill>
                <a:schemeClr val="dk1"/>
              </a:solidFill>
              <a:effectLst/>
              <a:latin typeface="+mn-lt"/>
              <a:ea typeface="+mn-ea"/>
              <a:cs typeface="+mn-cs"/>
            </a:rPr>
            <a:t>3. Hier wählen Sie den Befehl „Regeln verwalten“</a:t>
          </a:r>
          <a:r>
            <a:rPr lang="de-DE"/>
            <a:t> </a:t>
          </a:r>
        </a:p>
        <a:p>
          <a:r>
            <a:rPr lang="de-DE" sz="1100" b="0" i="0" u="none" strike="noStrike">
              <a:solidFill>
                <a:schemeClr val="dk1"/>
              </a:solidFill>
              <a:effectLst/>
              <a:latin typeface="+mn-lt"/>
              <a:ea typeface="+mn-ea"/>
              <a:cs typeface="+mn-cs"/>
            </a:rPr>
            <a:t>4. Im nachfolgenden Dialogbild sehen Sie die Regeln. Die Regel, die Sie anpassen möchten, markieren Sie.</a:t>
          </a:r>
          <a:r>
            <a:rPr lang="de-DE"/>
            <a:t> </a:t>
          </a:r>
        </a:p>
        <a:p>
          <a:r>
            <a:rPr lang="de-DE" sz="1100" b="0" i="0" u="none" strike="noStrike">
              <a:solidFill>
                <a:schemeClr val="dk1"/>
              </a:solidFill>
              <a:effectLst/>
              <a:latin typeface="+mn-lt"/>
              <a:ea typeface="+mn-ea"/>
              <a:cs typeface="+mn-cs"/>
            </a:rPr>
            <a:t>5. Wählen Sie danach die Schaltfläche „Regeln bearbeiten“, um die Farbe der Formatierung zu ändern.</a:t>
          </a:r>
          <a:r>
            <a:rPr lang="de-DE"/>
            <a:t> </a:t>
          </a:r>
        </a:p>
        <a:p>
          <a:r>
            <a:rPr lang="de-DE" sz="1100" b="0" i="0" u="none" strike="noStrike">
              <a:solidFill>
                <a:schemeClr val="dk1"/>
              </a:solidFill>
              <a:effectLst/>
              <a:latin typeface="+mn-lt"/>
              <a:ea typeface="+mn-ea"/>
              <a:cs typeface="+mn-cs"/>
            </a:rPr>
            <a:t>6. Bestätigen Sie die Änderung mit OK.</a:t>
          </a:r>
          <a:r>
            <a:rPr lang="de-DE"/>
            <a:t> </a:t>
          </a:r>
        </a:p>
        <a:p>
          <a:r>
            <a:rPr lang="de-DE" sz="1100" b="0" i="0" u="none" strike="noStrike">
              <a:solidFill>
                <a:schemeClr val="dk1"/>
              </a:solidFill>
              <a:effectLst/>
              <a:latin typeface="+mn-lt"/>
              <a:ea typeface="+mn-ea"/>
              <a:cs typeface="+mn-cs"/>
            </a:rPr>
            <a:t>7. Diesen Vorgang müssen Sie </a:t>
          </a:r>
          <a:r>
            <a:rPr lang="de-DE" sz="1100" b="1" i="0" u="none" strike="noStrike">
              <a:solidFill>
                <a:schemeClr val="dk1"/>
              </a:solidFill>
              <a:effectLst/>
              <a:latin typeface="+mn-lt"/>
              <a:ea typeface="+mn-ea"/>
              <a:cs typeface="+mn-cs"/>
            </a:rPr>
            <a:t>auf jedem Monatstabellenblatt </a:t>
          </a:r>
          <a:r>
            <a:rPr lang="de-DE" sz="1100" b="0" i="0" u="none" strike="noStrike">
              <a:solidFill>
                <a:schemeClr val="dk1"/>
              </a:solidFill>
              <a:effectLst/>
              <a:latin typeface="+mn-lt"/>
              <a:ea typeface="+mn-ea"/>
              <a:cs typeface="+mn-cs"/>
            </a:rPr>
            <a:t>durchführen!</a:t>
          </a:r>
          <a:r>
            <a:rPr lang="de-DE"/>
            <a:t> </a:t>
          </a:r>
          <a:endParaRPr lang="de-DE" sz="1100"/>
        </a:p>
      </xdr:txBody>
    </xdr:sp>
    <xdr:clientData/>
  </xdr:twoCellAnchor>
  <xdr:twoCellAnchor>
    <xdr:from>
      <xdr:col>0</xdr:col>
      <xdr:colOff>680197</xdr:colOff>
      <xdr:row>12</xdr:row>
      <xdr:rowOff>112395</xdr:rowOff>
    </xdr:from>
    <xdr:to>
      <xdr:col>18</xdr:col>
      <xdr:colOff>174547</xdr:colOff>
      <xdr:row>14</xdr:row>
      <xdr:rowOff>428625</xdr:rowOff>
    </xdr:to>
    <xdr:sp macro="" textlink="">
      <xdr:nvSpPr>
        <xdr:cNvPr id="6" name="Textfeld 5">
          <a:extLst>
            <a:ext uri="{FF2B5EF4-FFF2-40B4-BE49-F238E27FC236}">
              <a16:creationId xmlns:a16="http://schemas.microsoft.com/office/drawing/2014/main" id="{00000000-0008-0000-0000-000006000000}"/>
            </a:ext>
          </a:extLst>
        </xdr:cNvPr>
        <xdr:cNvSpPr txBox="1"/>
      </xdr:nvSpPr>
      <xdr:spPr>
        <a:xfrm>
          <a:off x="680197" y="3350895"/>
          <a:ext cx="13848525" cy="145923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de-DE" sz="1400" b="1" i="0" u="none" strike="noStrike">
              <a:solidFill>
                <a:schemeClr val="dk1"/>
              </a:solidFill>
              <a:effectLst/>
              <a:latin typeface="+mn-lt"/>
              <a:ea typeface="+mn-ea"/>
              <a:cs typeface="+mn-cs"/>
            </a:rPr>
            <a:t>Tabellenblatt-SCHUTZ</a:t>
          </a:r>
          <a:r>
            <a:rPr lang="de-DE" sz="1400" b="1" i="0" u="none" strike="noStrike" baseline="0">
              <a:solidFill>
                <a:schemeClr val="dk1"/>
              </a:solidFill>
              <a:effectLst/>
              <a:latin typeface="+mn-lt"/>
              <a:ea typeface="+mn-ea"/>
              <a:cs typeface="+mn-cs"/>
            </a:rPr>
            <a:t> aufheben (notwendig für die nachträgliche Veränderung der Tabellenblätter)</a:t>
          </a:r>
          <a:br>
            <a:rPr lang="de-DE" sz="1100" b="0" i="0" u="none" strike="noStrike">
              <a:solidFill>
                <a:schemeClr val="dk1"/>
              </a:solidFill>
              <a:effectLst/>
              <a:latin typeface="+mn-lt"/>
              <a:ea typeface="+mn-ea"/>
              <a:cs typeface="+mn-cs"/>
            </a:rPr>
          </a:br>
          <a:br>
            <a:rPr lang="de-DE" sz="1100" b="0" i="0" u="none" strike="noStrike">
              <a:solidFill>
                <a:schemeClr val="dk1"/>
              </a:solidFill>
              <a:effectLst/>
              <a:latin typeface="+mn-lt"/>
              <a:ea typeface="+mn-ea"/>
              <a:cs typeface="+mn-cs"/>
            </a:rPr>
          </a:br>
          <a:r>
            <a:rPr lang="de-DE" sz="1100" b="0" i="0" u="none" strike="noStrike">
              <a:solidFill>
                <a:schemeClr val="dk1"/>
              </a:solidFill>
              <a:effectLst/>
              <a:latin typeface="+mn-lt"/>
              <a:ea typeface="+mn-ea"/>
              <a:cs typeface="+mn-cs"/>
            </a:rPr>
            <a:t>Die Tabellenblätter sind mit Blattschutz </a:t>
          </a:r>
          <a:r>
            <a:rPr lang="de-DE" sz="1100" b="1" i="0" u="none" strike="noStrike">
              <a:solidFill>
                <a:schemeClr val="dk1"/>
              </a:solidFill>
              <a:effectLst/>
              <a:latin typeface="+mn-lt"/>
              <a:ea typeface="+mn-ea"/>
              <a:cs typeface="+mn-cs"/>
            </a:rPr>
            <a:t>OHNE</a:t>
          </a:r>
          <a:r>
            <a:rPr lang="de-DE" sz="1100" b="0" i="0" u="none" strike="noStrike">
              <a:solidFill>
                <a:schemeClr val="dk1"/>
              </a:solidFill>
              <a:effectLst/>
              <a:latin typeface="+mn-lt"/>
              <a:ea typeface="+mn-ea"/>
              <a:cs typeface="+mn-cs"/>
            </a:rPr>
            <a:t> Kennwort vor versehentlichem Ändern der Formeln geschützt.</a:t>
          </a:r>
          <a:br>
            <a:rPr lang="de-DE" sz="1100" b="0" i="0" u="none" strike="noStrike">
              <a:solidFill>
                <a:schemeClr val="dk1"/>
              </a:solidFill>
              <a:effectLst/>
              <a:latin typeface="+mn-lt"/>
              <a:ea typeface="+mn-ea"/>
              <a:cs typeface="+mn-cs"/>
            </a:rPr>
          </a:br>
          <a:r>
            <a:rPr lang="de-DE" sz="1100" b="0" i="0">
              <a:solidFill>
                <a:schemeClr val="dk1"/>
              </a:solidFill>
              <a:effectLst/>
              <a:latin typeface="+mn-lt"/>
              <a:ea typeface="+mn-ea"/>
              <a:cs typeface="+mn-cs"/>
            </a:rPr>
            <a:t>Lediglich das Tabellenblatt</a:t>
          </a:r>
          <a:r>
            <a:rPr lang="de-DE" sz="1100" b="0" i="0" baseline="0">
              <a:solidFill>
                <a:schemeClr val="dk1"/>
              </a:solidFill>
              <a:effectLst/>
              <a:latin typeface="+mn-lt"/>
              <a:ea typeface="+mn-ea"/>
              <a:cs typeface="+mn-cs"/>
            </a:rPr>
            <a:t> "Arbeitshinweise" ist kennwortgeschützt.</a:t>
          </a:r>
          <a:endParaRPr lang="de-DE">
            <a:effectLst/>
          </a:endParaRPr>
        </a:p>
        <a:p>
          <a:br>
            <a:rPr lang="de-DE" sz="1100" b="0" i="0" u="none" strike="noStrike">
              <a:solidFill>
                <a:schemeClr val="dk1"/>
              </a:solidFill>
              <a:effectLst/>
              <a:latin typeface="+mn-lt"/>
              <a:ea typeface="+mn-ea"/>
              <a:cs typeface="+mn-cs"/>
            </a:rPr>
          </a:br>
          <a:r>
            <a:rPr lang="de-DE" sz="1100" b="1" i="0" u="none" strike="noStrike">
              <a:solidFill>
                <a:schemeClr val="dk1"/>
              </a:solidFill>
              <a:effectLst/>
              <a:latin typeface="+mn-lt"/>
              <a:ea typeface="+mn-ea"/>
              <a:cs typeface="+mn-cs"/>
            </a:rPr>
            <a:t>Aufheben des Blattschutzes:</a:t>
          </a:r>
          <a:br>
            <a:rPr lang="de-DE" sz="1100" b="0" i="0" u="none" strike="noStrike">
              <a:solidFill>
                <a:schemeClr val="dk1"/>
              </a:solidFill>
              <a:effectLst/>
              <a:latin typeface="+mn-lt"/>
              <a:ea typeface="+mn-ea"/>
              <a:cs typeface="+mn-cs"/>
            </a:rPr>
          </a:br>
          <a:r>
            <a:rPr lang="de-DE" sz="1100" b="0" i="0" u="none" strike="noStrike">
              <a:solidFill>
                <a:schemeClr val="dk1"/>
              </a:solidFill>
              <a:effectLst/>
              <a:latin typeface="+mn-lt"/>
              <a:ea typeface="+mn-ea"/>
              <a:cs typeface="+mn-cs"/>
            </a:rPr>
            <a:t>Wählen Sie Register "Überprüfen" - Gruppe "Schützen" - "Blattschutz aufheben"</a:t>
          </a:r>
          <a:r>
            <a:rPr lang="de-DE"/>
            <a:t> </a:t>
          </a:r>
          <a:endParaRPr lang="de-DE" sz="1100"/>
        </a:p>
      </xdr:txBody>
    </xdr:sp>
    <xdr:clientData/>
  </xdr:twoCellAnchor>
  <mc:AlternateContent xmlns:mc="http://schemas.openxmlformats.org/markup-compatibility/2006">
    <mc:Choice xmlns:a14="http://schemas.microsoft.com/office/drawing/2010/main" Requires="a14">
      <xdr:twoCellAnchor>
        <xdr:from>
          <xdr:col>14</xdr:col>
          <xdr:colOff>361950</xdr:colOff>
          <xdr:row>0</xdr:row>
          <xdr:rowOff>219075</xdr:rowOff>
        </xdr:from>
        <xdr:to>
          <xdr:col>18</xdr:col>
          <xdr:colOff>114300</xdr:colOff>
          <xdr:row>7</xdr:row>
          <xdr:rowOff>57150</xdr:rowOff>
        </xdr:to>
        <xdr:sp macro="" textlink="">
          <xdr:nvSpPr>
            <xdr:cNvPr id="1025" name="Label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de-DE" sz="800" b="0" i="0" u="none" strike="noStrike" baseline="0">
                  <a:solidFill>
                    <a:srgbClr val="000000"/>
                  </a:solidFill>
                  <a:latin typeface="Segoe UI"/>
                  <a:cs typeface="Segoe UI"/>
                </a:rPr>
                <a:t>© Copyright 2024 Diese Excel-Vorlage ist urheberrechtlich geschützt. Alle Rechte, einschließlich der Vervielfältigung, Veröffentlichung, Bearbeitung und Übersetzung, lieben ausschließlich bei Anuschka Schwed, www.schwed.org.</a:t>
              </a:r>
            </a:p>
            <a:p>
              <a:pPr algn="l" rtl="0">
                <a:defRPr sz="1000"/>
              </a:pPr>
              <a:endParaRPr lang="de-DE" sz="800" b="0" i="0" u="none" strike="noStrike" baseline="0">
                <a:solidFill>
                  <a:srgbClr val="000000"/>
                </a:solidFill>
                <a:latin typeface="Segoe UI"/>
                <a:cs typeface="Segoe UI"/>
              </a:endParaRPr>
            </a:p>
            <a:p>
              <a:pPr algn="l" rtl="0">
                <a:defRPr sz="1000"/>
              </a:pPr>
              <a:r>
                <a:rPr lang="de-DE" sz="800" b="0" i="0" u="none" strike="noStrike" baseline="0">
                  <a:solidFill>
                    <a:srgbClr val="000000"/>
                  </a:solidFill>
                  <a:latin typeface="Segoe UI"/>
                  <a:cs typeface="Segoe UI"/>
                </a:rPr>
                <a:t>Wer gegen das Urheberrecht verstößt (z.B. unerlaubt kopiert), macht sich gem. §§ 106 ff UrhG strafbar, wird zudem kostenpflichtig abgemahnt und muss Schadensersatz leisten (§ 97 UrhG).</a:t>
              </a:r>
            </a:p>
          </xdr:txBody>
        </xdr:sp>
        <xdr:clientData/>
      </xdr:twoCellAnchor>
    </mc:Choice>
    <mc:Fallback/>
  </mc:AlternateContent>
  <xdr:twoCellAnchor editAs="oneCell">
    <xdr:from>
      <xdr:col>6</xdr:col>
      <xdr:colOff>24375</xdr:colOff>
      <xdr:row>3</xdr:row>
      <xdr:rowOff>101703</xdr:rowOff>
    </xdr:from>
    <xdr:to>
      <xdr:col>7</xdr:col>
      <xdr:colOff>318455</xdr:colOff>
      <xdr:row>7</xdr:row>
      <xdr:rowOff>173992</xdr:rowOff>
    </xdr:to>
    <xdr:pic>
      <xdr:nvPicPr>
        <xdr:cNvPr id="8" name="Grafik 7" descr="Präsentation mit Medien">
          <a:hlinkClick xmlns:r="http://schemas.openxmlformats.org/officeDocument/2006/relationships" r:id="rId4"/>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109169" y="1278321"/>
          <a:ext cx="887992" cy="935142"/>
        </a:xfrm>
        <a:prstGeom prst="rect">
          <a:avLst/>
        </a:prstGeom>
      </xdr:spPr>
    </xdr:pic>
    <xdr:clientData/>
  </xdr:twoCellAnchor>
  <xdr:twoCellAnchor>
    <xdr:from>
      <xdr:col>0</xdr:col>
      <xdr:colOff>661147</xdr:colOff>
      <xdr:row>8</xdr:row>
      <xdr:rowOff>66895</xdr:rowOff>
    </xdr:from>
    <xdr:to>
      <xdr:col>18</xdr:col>
      <xdr:colOff>157317</xdr:colOff>
      <xdr:row>11</xdr:row>
      <xdr:rowOff>157844</xdr:rowOff>
    </xdr:to>
    <xdr:sp macro="" textlink="">
      <xdr:nvSpPr>
        <xdr:cNvPr id="9" name="Textfeld 8">
          <a:extLst>
            <a:ext uri="{FF2B5EF4-FFF2-40B4-BE49-F238E27FC236}">
              <a16:creationId xmlns:a16="http://schemas.microsoft.com/office/drawing/2014/main" id="{00000000-0008-0000-0000-000009000000}"/>
            </a:ext>
          </a:extLst>
        </xdr:cNvPr>
        <xdr:cNvSpPr txBox="1"/>
      </xdr:nvSpPr>
      <xdr:spPr>
        <a:xfrm>
          <a:off x="661147" y="2410873"/>
          <a:ext cx="13816800" cy="78668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b="1" i="0" u="none" strike="noStrike">
              <a:solidFill>
                <a:srgbClr val="FF0000"/>
              </a:solidFill>
              <a:effectLst/>
              <a:latin typeface="+mn-lt"/>
              <a:ea typeface="+mn-ea"/>
              <a:cs typeface="+mn-cs"/>
            </a:rPr>
            <a:t>Bitte beachten Sie, dass ich keinen kostenlosen Support für Veränderungen an der Vorlage übernehmen kann!</a:t>
          </a:r>
          <a:r>
            <a:rPr lang="de-DE" sz="1400">
              <a:solidFill>
                <a:srgbClr val="FF0000"/>
              </a:solidFill>
            </a:rPr>
            <a:t> </a:t>
          </a:r>
        </a:p>
        <a:p>
          <a:r>
            <a:rPr lang="de-DE" sz="1100" b="0" i="0" u="none" strike="noStrike">
              <a:solidFill>
                <a:schemeClr val="dk1"/>
              </a:solidFill>
              <a:effectLst/>
              <a:latin typeface="+mn-lt"/>
              <a:ea typeface="+mn-ea"/>
              <a:cs typeface="+mn-cs"/>
            </a:rPr>
            <a:t>Erstellen Sie sich daher immer eine </a:t>
          </a:r>
          <a:r>
            <a:rPr lang="de-DE" sz="1100" b="1" i="0" u="none" strike="noStrike">
              <a:solidFill>
                <a:schemeClr val="dk1"/>
              </a:solidFill>
              <a:effectLst/>
              <a:latin typeface="+mn-lt"/>
              <a:ea typeface="+mn-ea"/>
              <a:cs typeface="+mn-cs"/>
            </a:rPr>
            <a:t>Sicherungskopie des Originals</a:t>
          </a:r>
          <a:r>
            <a:rPr lang="de-DE" sz="1100" b="0" i="0" u="none" strike="noStrike">
              <a:solidFill>
                <a:schemeClr val="dk1"/>
              </a:solidFill>
              <a:effectLst/>
              <a:latin typeface="+mn-lt"/>
              <a:ea typeface="+mn-ea"/>
              <a:cs typeface="+mn-cs"/>
            </a:rPr>
            <a:t>, auf die Sie bei Bedarf wieder zugreifen können.</a:t>
          </a:r>
          <a:r>
            <a:rPr lang="de-DE"/>
            <a:t> </a:t>
          </a:r>
          <a:endParaRPr lang="de-DE" sz="1100"/>
        </a:p>
      </xdr:txBody>
    </xdr:sp>
    <xdr:clientData/>
  </xdr:twoCellAnchor>
  <xdr:twoCellAnchor>
    <xdr:from>
      <xdr:col>9</xdr:col>
      <xdr:colOff>525017</xdr:colOff>
      <xdr:row>12</xdr:row>
      <xdr:rowOff>86725</xdr:rowOff>
    </xdr:from>
    <xdr:to>
      <xdr:col>15</xdr:col>
      <xdr:colOff>377590</xdr:colOff>
      <xdr:row>13</xdr:row>
      <xdr:rowOff>551526</xdr:rowOff>
    </xdr:to>
    <xdr:sp macro="" textlink="">
      <xdr:nvSpPr>
        <xdr:cNvPr id="7" name="Textfeld 6">
          <a:hlinkClick xmlns:r="http://schemas.openxmlformats.org/officeDocument/2006/relationships" r:id="rId7"/>
          <a:extLst>
            <a:ext uri="{FF2B5EF4-FFF2-40B4-BE49-F238E27FC236}">
              <a16:creationId xmlns:a16="http://schemas.microsoft.com/office/drawing/2014/main" id="{00000000-0008-0000-0000-000007000000}"/>
            </a:ext>
          </a:extLst>
        </xdr:cNvPr>
        <xdr:cNvSpPr txBox="1"/>
      </xdr:nvSpPr>
      <xdr:spPr>
        <a:xfrm>
          <a:off x="8660488" y="3246784"/>
          <a:ext cx="4222867" cy="1036301"/>
        </a:xfrm>
        <a:prstGeom prst="rect">
          <a:avLst/>
        </a:prstGeom>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t"/>
        <a:lstStyle/>
        <a:p>
          <a:pPr algn="ctr"/>
          <a:r>
            <a:rPr lang="de-DE" sz="1400"/>
            <a:t>TESTVERSION mit eingeschränkter Funktionalität</a:t>
          </a:r>
          <a:br>
            <a:rPr lang="de-DE" sz="1400"/>
          </a:br>
          <a:br>
            <a:rPr lang="de-DE" sz="1400"/>
          </a:br>
          <a:r>
            <a:rPr lang="de-DE" sz="1400"/>
            <a:t>Die Vollversion finden Sie auf meiner Webseite,</a:t>
          </a:r>
          <a:r>
            <a:rPr lang="de-DE" sz="1400" baseline="0"/>
            <a:t> dazu hier klicken.</a:t>
          </a:r>
          <a:r>
            <a:rPr lang="de-DE" sz="1400"/>
            <a:t> </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44</xdr:col>
      <xdr:colOff>464344</xdr:colOff>
      <xdr:row>0</xdr:row>
      <xdr:rowOff>134254</xdr:rowOff>
    </xdr:from>
    <xdr:to>
      <xdr:col>45</xdr:col>
      <xdr:colOff>638063</xdr:colOff>
      <xdr:row>2</xdr:row>
      <xdr:rowOff>47625</xdr:rowOff>
    </xdr:to>
    <xdr:sp macro="" textlink="">
      <xdr:nvSpPr>
        <xdr:cNvPr id="2" name="Rechteck: abgerundete Ecken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19502438" y="134254"/>
          <a:ext cx="900000" cy="413434"/>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lIns="0" tIns="0" rIns="0" bIns="0" rtlCol="0" anchor="ctr"/>
        <a:lstStyle/>
        <a:p>
          <a:pPr algn="ctr"/>
          <a:r>
            <a:rPr lang="de-DE" sz="1100"/>
            <a:t>Zur</a:t>
          </a:r>
          <a:r>
            <a:rPr lang="de-DE" sz="1100" baseline="0"/>
            <a:t> Navigation zurück</a:t>
          </a:r>
          <a:endParaRPr lang="de-DE" sz="1100"/>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42</xdr:col>
      <xdr:colOff>238125</xdr:colOff>
      <xdr:row>0</xdr:row>
      <xdr:rowOff>26532</xdr:rowOff>
    </xdr:from>
    <xdr:to>
      <xdr:col>43</xdr:col>
      <xdr:colOff>411844</xdr:colOff>
      <xdr:row>1</xdr:row>
      <xdr:rowOff>190501</xdr:rowOff>
    </xdr:to>
    <xdr:sp macro="" textlink="">
      <xdr:nvSpPr>
        <xdr:cNvPr id="5" name="Rechteck: abgerundete Ecken 4">
          <a:hlinkClick xmlns:r="http://schemas.openxmlformats.org/officeDocument/2006/relationships" r:id="rId1"/>
          <a:extLst>
            <a:ext uri="{FF2B5EF4-FFF2-40B4-BE49-F238E27FC236}">
              <a16:creationId xmlns:a16="http://schemas.microsoft.com/office/drawing/2014/main" id="{00000000-0008-0000-0A00-000005000000}"/>
            </a:ext>
          </a:extLst>
        </xdr:cNvPr>
        <xdr:cNvSpPr/>
      </xdr:nvSpPr>
      <xdr:spPr>
        <a:xfrm>
          <a:off x="18514219" y="26532"/>
          <a:ext cx="900000" cy="414000"/>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lIns="0" tIns="0" rIns="0" bIns="0" rtlCol="0" anchor="ctr"/>
        <a:lstStyle/>
        <a:p>
          <a:pPr algn="ctr"/>
          <a:r>
            <a:rPr lang="de-DE" sz="1100"/>
            <a:t>Zur</a:t>
          </a:r>
          <a:r>
            <a:rPr lang="de-DE" sz="1100" baseline="0"/>
            <a:t> Navigation zurück</a:t>
          </a:r>
          <a:endParaRPr lang="de-DE" sz="1100"/>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xdr:col>
      <xdr:colOff>754380</xdr:colOff>
      <xdr:row>1</xdr:row>
      <xdr:rowOff>15240</xdr:rowOff>
    </xdr:from>
    <xdr:to>
      <xdr:col>7</xdr:col>
      <xdr:colOff>464460</xdr:colOff>
      <xdr:row>3</xdr:row>
      <xdr:rowOff>109310</xdr:rowOff>
    </xdr:to>
    <xdr:sp macro="" textlink="">
      <xdr:nvSpPr>
        <xdr:cNvPr id="3" name="Rechteck: abgerundete Ecken 2">
          <a:hlinkClick xmlns:r="http://schemas.openxmlformats.org/officeDocument/2006/relationships" r:id="rId1"/>
          <a:extLst>
            <a:ext uri="{FF2B5EF4-FFF2-40B4-BE49-F238E27FC236}">
              <a16:creationId xmlns:a16="http://schemas.microsoft.com/office/drawing/2014/main" id="{00000000-0008-0000-0100-000003000000}"/>
            </a:ext>
          </a:extLst>
        </xdr:cNvPr>
        <xdr:cNvSpPr>
          <a:spLocks noChangeAspect="1"/>
        </xdr:cNvSpPr>
      </xdr:nvSpPr>
      <xdr:spPr>
        <a:xfrm>
          <a:off x="3040380" y="205740"/>
          <a:ext cx="2758080" cy="475070"/>
        </a:xfrm>
        <a:prstGeom prst="roundRect">
          <a:avLst/>
        </a:prstGeom>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de-DE" sz="1400"/>
            <a:t>Mitarbeiter-Daten bearbeiten</a:t>
          </a:r>
        </a:p>
      </xdr:txBody>
    </xdr:sp>
    <xdr:clientData fPrintsWithSheet="0"/>
  </xdr:twoCellAnchor>
  <xdr:twoCellAnchor>
    <xdr:from>
      <xdr:col>3</xdr:col>
      <xdr:colOff>754380</xdr:colOff>
      <xdr:row>4</xdr:row>
      <xdr:rowOff>85012</xdr:rowOff>
    </xdr:from>
    <xdr:to>
      <xdr:col>7</xdr:col>
      <xdr:colOff>464460</xdr:colOff>
      <xdr:row>6</xdr:row>
      <xdr:rowOff>186702</xdr:rowOff>
    </xdr:to>
    <xdr:sp macro="" textlink="">
      <xdr:nvSpPr>
        <xdr:cNvPr id="4" name="Rechteck: abgerundete Ecken 3">
          <a:hlinkClick xmlns:r="http://schemas.openxmlformats.org/officeDocument/2006/relationships" r:id="rId2"/>
          <a:extLst>
            <a:ext uri="{FF2B5EF4-FFF2-40B4-BE49-F238E27FC236}">
              <a16:creationId xmlns:a16="http://schemas.microsoft.com/office/drawing/2014/main" id="{00000000-0008-0000-0100-000004000000}"/>
            </a:ext>
          </a:extLst>
        </xdr:cNvPr>
        <xdr:cNvSpPr>
          <a:spLocks noChangeAspect="1"/>
        </xdr:cNvSpPr>
      </xdr:nvSpPr>
      <xdr:spPr>
        <a:xfrm>
          <a:off x="3040380" y="847012"/>
          <a:ext cx="2758080" cy="482690"/>
        </a:xfrm>
        <a:prstGeom prst="roundRect">
          <a:avLst/>
        </a:prstGeom>
        <a:solidFill>
          <a:srgbClr val="FFC000"/>
        </a:solidFill>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de-DE" sz="1400"/>
            <a:t>Feiertage bearbeiten</a:t>
          </a:r>
        </a:p>
      </xdr:txBody>
    </xdr:sp>
    <xdr:clientData fPrintsWithSheet="0"/>
  </xdr:twoCellAnchor>
  <xdr:twoCellAnchor>
    <xdr:from>
      <xdr:col>3</xdr:col>
      <xdr:colOff>754380</xdr:colOff>
      <xdr:row>11</xdr:row>
      <xdr:rowOff>49296</xdr:rowOff>
    </xdr:from>
    <xdr:to>
      <xdr:col>7</xdr:col>
      <xdr:colOff>464460</xdr:colOff>
      <xdr:row>13</xdr:row>
      <xdr:rowOff>150986</xdr:rowOff>
    </xdr:to>
    <xdr:sp macro="" textlink="">
      <xdr:nvSpPr>
        <xdr:cNvPr id="6" name="Rechteck: abgerundete Ecken 5">
          <a:hlinkClick xmlns:r="http://schemas.openxmlformats.org/officeDocument/2006/relationships" r:id="rId3"/>
          <a:extLst>
            <a:ext uri="{FF2B5EF4-FFF2-40B4-BE49-F238E27FC236}">
              <a16:creationId xmlns:a16="http://schemas.microsoft.com/office/drawing/2014/main" id="{00000000-0008-0000-0100-000006000000}"/>
            </a:ext>
          </a:extLst>
        </xdr:cNvPr>
        <xdr:cNvSpPr>
          <a:spLocks noChangeAspect="1"/>
        </xdr:cNvSpPr>
      </xdr:nvSpPr>
      <xdr:spPr>
        <a:xfrm>
          <a:off x="3040380" y="2144796"/>
          <a:ext cx="2758080" cy="482690"/>
        </a:xfrm>
        <a:prstGeom prst="roundRect">
          <a:avLst/>
        </a:prstGeom>
        <a:solidFill>
          <a:schemeClr val="accent5">
            <a:lumMod val="60000"/>
            <a:lumOff val="40000"/>
          </a:schemeClr>
        </a:solidFill>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de-DE" sz="1400"/>
            <a:t>Jahresübersicht Urlaub</a:t>
          </a:r>
        </a:p>
      </xdr:txBody>
    </xdr:sp>
    <xdr:clientData fPrintsWithSheet="0"/>
  </xdr:twoCellAnchor>
  <xdr:twoCellAnchor>
    <xdr:from>
      <xdr:col>3</xdr:col>
      <xdr:colOff>754380</xdr:colOff>
      <xdr:row>14</xdr:row>
      <xdr:rowOff>126688</xdr:rowOff>
    </xdr:from>
    <xdr:to>
      <xdr:col>7</xdr:col>
      <xdr:colOff>464460</xdr:colOff>
      <xdr:row>17</xdr:row>
      <xdr:rowOff>30258</xdr:rowOff>
    </xdr:to>
    <xdr:sp macro="" textlink="">
      <xdr:nvSpPr>
        <xdr:cNvPr id="7" name="Rechteck: abgerundete Ecken 6">
          <a:hlinkClick xmlns:r="http://schemas.openxmlformats.org/officeDocument/2006/relationships" r:id="rId4"/>
          <a:extLst>
            <a:ext uri="{FF2B5EF4-FFF2-40B4-BE49-F238E27FC236}">
              <a16:creationId xmlns:a16="http://schemas.microsoft.com/office/drawing/2014/main" id="{00000000-0008-0000-0100-000007000000}"/>
            </a:ext>
          </a:extLst>
        </xdr:cNvPr>
        <xdr:cNvSpPr>
          <a:spLocks noChangeAspect="1"/>
        </xdr:cNvSpPr>
      </xdr:nvSpPr>
      <xdr:spPr>
        <a:xfrm>
          <a:off x="3040380" y="2793688"/>
          <a:ext cx="2758080" cy="475070"/>
        </a:xfrm>
        <a:prstGeom prst="roundRect">
          <a:avLst/>
        </a:prstGeom>
        <a:solidFill>
          <a:schemeClr val="accent5"/>
        </a:solidFill>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de-DE" sz="1400"/>
            <a:t>Jahreskalender alle Mitarbeiter</a:t>
          </a:r>
        </a:p>
      </xdr:txBody>
    </xdr:sp>
    <xdr:clientData fPrintsWithSheet="0"/>
  </xdr:twoCellAnchor>
  <xdr:twoCellAnchor>
    <xdr:from>
      <xdr:col>8</xdr:col>
      <xdr:colOff>289560</xdr:colOff>
      <xdr:row>1</xdr:row>
      <xdr:rowOff>15240</xdr:rowOff>
    </xdr:from>
    <xdr:to>
      <xdr:col>12</xdr:col>
      <xdr:colOff>746760</xdr:colOff>
      <xdr:row>4</xdr:row>
      <xdr:rowOff>45720</xdr:rowOff>
    </xdr:to>
    <xdr:sp macro="" textlink="">
      <xdr:nvSpPr>
        <xdr:cNvPr id="8" name="Rechteck: abgerundete Ecken 7">
          <a:extLst>
            <a:ext uri="{FF2B5EF4-FFF2-40B4-BE49-F238E27FC236}">
              <a16:creationId xmlns:a16="http://schemas.microsoft.com/office/drawing/2014/main" id="{00000000-0008-0000-0100-000008000000}"/>
            </a:ext>
          </a:extLst>
        </xdr:cNvPr>
        <xdr:cNvSpPr>
          <a:spLocks noChangeAspect="1"/>
        </xdr:cNvSpPr>
      </xdr:nvSpPr>
      <xdr:spPr>
        <a:xfrm>
          <a:off x="6629400" y="198120"/>
          <a:ext cx="3627120" cy="579120"/>
        </a:xfrm>
        <a:prstGeom prst="roundRect">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de-DE" sz="1600" b="1">
              <a:solidFill>
                <a:srgbClr val="FF0000"/>
              </a:solidFill>
            </a:rPr>
            <a:t>Eingabe und Überblick pro Monat</a:t>
          </a:r>
          <a:endParaRPr lang="de-DE" sz="1600" b="1" baseline="0">
            <a:solidFill>
              <a:srgbClr val="FF0000"/>
            </a:solidFill>
          </a:endParaRPr>
        </a:p>
      </xdr:txBody>
    </xdr:sp>
    <xdr:clientData fPrintsWithSheet="0"/>
  </xdr:twoCellAnchor>
  <xdr:twoCellAnchor>
    <xdr:from>
      <xdr:col>8</xdr:col>
      <xdr:colOff>304800</xdr:colOff>
      <xdr:row>8</xdr:row>
      <xdr:rowOff>121920</xdr:rowOff>
    </xdr:from>
    <xdr:to>
      <xdr:col>9</xdr:col>
      <xdr:colOff>232320</xdr:colOff>
      <xdr:row>10</xdr:row>
      <xdr:rowOff>116160</xdr:rowOff>
    </xdr:to>
    <xdr:sp macro="" textlink="">
      <xdr:nvSpPr>
        <xdr:cNvPr id="11" name="Rechteck: abgerundete Ecken 10">
          <a:hlinkClick xmlns:r="http://schemas.openxmlformats.org/officeDocument/2006/relationships" r:id="rId5"/>
          <a:extLst>
            <a:ext uri="{FF2B5EF4-FFF2-40B4-BE49-F238E27FC236}">
              <a16:creationId xmlns:a16="http://schemas.microsoft.com/office/drawing/2014/main" id="{00000000-0008-0000-0100-00000B000000}"/>
            </a:ext>
          </a:extLst>
        </xdr:cNvPr>
        <xdr:cNvSpPr>
          <a:spLocks noChangeAspect="1"/>
        </xdr:cNvSpPr>
      </xdr:nvSpPr>
      <xdr:spPr>
        <a:xfrm>
          <a:off x="6644640" y="1584960"/>
          <a:ext cx="720000" cy="360000"/>
        </a:xfrm>
        <a:prstGeom prst="roundRect">
          <a:avLst/>
        </a:prstGeom>
        <a:solidFill>
          <a:schemeClr val="bg1">
            <a:lumMod val="85000"/>
          </a:schemeClr>
        </a:solidFill>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de-DE" sz="1400" b="1">
              <a:solidFill>
                <a:srgbClr val="FF0000"/>
              </a:solidFill>
            </a:rPr>
            <a:t>Feb</a:t>
          </a:r>
        </a:p>
      </xdr:txBody>
    </xdr:sp>
    <xdr:clientData fPrintsWithSheet="0"/>
  </xdr:twoCellAnchor>
  <xdr:twoCellAnchor>
    <xdr:from>
      <xdr:col>8</xdr:col>
      <xdr:colOff>304800</xdr:colOff>
      <xdr:row>11</xdr:row>
      <xdr:rowOff>160020</xdr:rowOff>
    </xdr:from>
    <xdr:to>
      <xdr:col>9</xdr:col>
      <xdr:colOff>232320</xdr:colOff>
      <xdr:row>13</xdr:row>
      <xdr:rowOff>154260</xdr:rowOff>
    </xdr:to>
    <xdr:sp macro="" textlink="">
      <xdr:nvSpPr>
        <xdr:cNvPr id="12" name="Rechteck: abgerundete Ecken 11">
          <a:extLst>
            <a:ext uri="{FF2B5EF4-FFF2-40B4-BE49-F238E27FC236}">
              <a16:creationId xmlns:a16="http://schemas.microsoft.com/office/drawing/2014/main" id="{00000000-0008-0000-0100-00000C000000}"/>
            </a:ext>
          </a:extLst>
        </xdr:cNvPr>
        <xdr:cNvSpPr>
          <a:spLocks noChangeAspect="1"/>
        </xdr:cNvSpPr>
      </xdr:nvSpPr>
      <xdr:spPr>
        <a:xfrm>
          <a:off x="6644640" y="2171700"/>
          <a:ext cx="720000" cy="360000"/>
        </a:xfrm>
        <a:prstGeom prst="roundRect">
          <a:avLst/>
        </a:prstGeom>
        <a:solidFill>
          <a:schemeClr val="bg1">
            <a:lumMod val="85000"/>
          </a:schemeClr>
        </a:solidFill>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de-DE" sz="1400" b="1">
              <a:solidFill>
                <a:srgbClr val="FF0000"/>
              </a:solidFill>
            </a:rPr>
            <a:t>Mär</a:t>
          </a:r>
        </a:p>
      </xdr:txBody>
    </xdr:sp>
    <xdr:clientData fPrintsWithSheet="0"/>
  </xdr:twoCellAnchor>
  <xdr:twoCellAnchor>
    <xdr:from>
      <xdr:col>9</xdr:col>
      <xdr:colOff>441960</xdr:colOff>
      <xdr:row>8</xdr:row>
      <xdr:rowOff>121920</xdr:rowOff>
    </xdr:from>
    <xdr:to>
      <xdr:col>10</xdr:col>
      <xdr:colOff>369480</xdr:colOff>
      <xdr:row>10</xdr:row>
      <xdr:rowOff>116160</xdr:rowOff>
    </xdr:to>
    <xdr:sp macro="" textlink="">
      <xdr:nvSpPr>
        <xdr:cNvPr id="13" name="Rechteck: abgerundete Ecken 12">
          <a:extLst>
            <a:ext uri="{FF2B5EF4-FFF2-40B4-BE49-F238E27FC236}">
              <a16:creationId xmlns:a16="http://schemas.microsoft.com/office/drawing/2014/main" id="{00000000-0008-0000-0100-00000D000000}"/>
            </a:ext>
          </a:extLst>
        </xdr:cNvPr>
        <xdr:cNvSpPr>
          <a:spLocks noChangeAspect="1"/>
        </xdr:cNvSpPr>
      </xdr:nvSpPr>
      <xdr:spPr>
        <a:xfrm>
          <a:off x="7574280" y="1584960"/>
          <a:ext cx="720000" cy="360000"/>
        </a:xfrm>
        <a:prstGeom prst="roundRect">
          <a:avLst/>
        </a:prstGeom>
        <a:solidFill>
          <a:schemeClr val="bg1">
            <a:lumMod val="85000"/>
          </a:schemeClr>
        </a:solidFill>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de-DE" sz="1400" b="1">
              <a:solidFill>
                <a:srgbClr val="FF0000"/>
              </a:solidFill>
            </a:rPr>
            <a:t>Mai</a:t>
          </a:r>
        </a:p>
      </xdr:txBody>
    </xdr:sp>
    <xdr:clientData fPrintsWithSheet="0"/>
  </xdr:twoCellAnchor>
  <xdr:twoCellAnchor>
    <xdr:from>
      <xdr:col>9</xdr:col>
      <xdr:colOff>441960</xdr:colOff>
      <xdr:row>11</xdr:row>
      <xdr:rowOff>160020</xdr:rowOff>
    </xdr:from>
    <xdr:to>
      <xdr:col>10</xdr:col>
      <xdr:colOff>369480</xdr:colOff>
      <xdr:row>13</xdr:row>
      <xdr:rowOff>154260</xdr:rowOff>
    </xdr:to>
    <xdr:sp macro="" textlink="">
      <xdr:nvSpPr>
        <xdr:cNvPr id="15" name="Rechteck: abgerundete Ecken 14">
          <a:extLst>
            <a:ext uri="{FF2B5EF4-FFF2-40B4-BE49-F238E27FC236}">
              <a16:creationId xmlns:a16="http://schemas.microsoft.com/office/drawing/2014/main" id="{00000000-0008-0000-0100-00000F000000}"/>
            </a:ext>
          </a:extLst>
        </xdr:cNvPr>
        <xdr:cNvSpPr>
          <a:spLocks noChangeAspect="1"/>
        </xdr:cNvSpPr>
      </xdr:nvSpPr>
      <xdr:spPr>
        <a:xfrm>
          <a:off x="7574280" y="2171700"/>
          <a:ext cx="720000" cy="360000"/>
        </a:xfrm>
        <a:prstGeom prst="roundRect">
          <a:avLst/>
        </a:prstGeom>
        <a:solidFill>
          <a:schemeClr val="bg1">
            <a:lumMod val="85000"/>
          </a:schemeClr>
        </a:solidFill>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de-DE" sz="1400" b="1">
              <a:solidFill>
                <a:srgbClr val="FF0000"/>
              </a:solidFill>
            </a:rPr>
            <a:t>Jun</a:t>
          </a:r>
        </a:p>
      </xdr:txBody>
    </xdr:sp>
    <xdr:clientData fPrintsWithSheet="0"/>
  </xdr:twoCellAnchor>
  <xdr:twoCellAnchor>
    <xdr:from>
      <xdr:col>10</xdr:col>
      <xdr:colOff>601980</xdr:colOff>
      <xdr:row>8</xdr:row>
      <xdr:rowOff>121920</xdr:rowOff>
    </xdr:from>
    <xdr:to>
      <xdr:col>11</xdr:col>
      <xdr:colOff>529500</xdr:colOff>
      <xdr:row>10</xdr:row>
      <xdr:rowOff>116160</xdr:rowOff>
    </xdr:to>
    <xdr:sp macro="" textlink="">
      <xdr:nvSpPr>
        <xdr:cNvPr id="16" name="Rechteck: abgerundete Ecken 15">
          <a:extLst>
            <a:ext uri="{FF2B5EF4-FFF2-40B4-BE49-F238E27FC236}">
              <a16:creationId xmlns:a16="http://schemas.microsoft.com/office/drawing/2014/main" id="{00000000-0008-0000-0100-000010000000}"/>
            </a:ext>
          </a:extLst>
        </xdr:cNvPr>
        <xdr:cNvSpPr>
          <a:spLocks noChangeAspect="1"/>
        </xdr:cNvSpPr>
      </xdr:nvSpPr>
      <xdr:spPr>
        <a:xfrm>
          <a:off x="8526780" y="1584960"/>
          <a:ext cx="720000" cy="360000"/>
        </a:xfrm>
        <a:prstGeom prst="roundRect">
          <a:avLst/>
        </a:prstGeom>
        <a:solidFill>
          <a:schemeClr val="bg1">
            <a:lumMod val="85000"/>
          </a:schemeClr>
        </a:solidFill>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de-DE" sz="1400" b="1">
              <a:solidFill>
                <a:srgbClr val="FF0000"/>
              </a:solidFill>
            </a:rPr>
            <a:t>Aug</a:t>
          </a:r>
        </a:p>
      </xdr:txBody>
    </xdr:sp>
    <xdr:clientData fPrintsWithSheet="0"/>
  </xdr:twoCellAnchor>
  <xdr:twoCellAnchor>
    <xdr:from>
      <xdr:col>10</xdr:col>
      <xdr:colOff>601980</xdr:colOff>
      <xdr:row>11</xdr:row>
      <xdr:rowOff>160020</xdr:rowOff>
    </xdr:from>
    <xdr:to>
      <xdr:col>11</xdr:col>
      <xdr:colOff>529500</xdr:colOff>
      <xdr:row>13</xdr:row>
      <xdr:rowOff>154260</xdr:rowOff>
    </xdr:to>
    <xdr:sp macro="" textlink="">
      <xdr:nvSpPr>
        <xdr:cNvPr id="17" name="Rechteck: abgerundete Ecken 16">
          <a:extLst>
            <a:ext uri="{FF2B5EF4-FFF2-40B4-BE49-F238E27FC236}">
              <a16:creationId xmlns:a16="http://schemas.microsoft.com/office/drawing/2014/main" id="{00000000-0008-0000-0100-000011000000}"/>
            </a:ext>
          </a:extLst>
        </xdr:cNvPr>
        <xdr:cNvSpPr>
          <a:spLocks noChangeAspect="1"/>
        </xdr:cNvSpPr>
      </xdr:nvSpPr>
      <xdr:spPr>
        <a:xfrm>
          <a:off x="8526780" y="2171700"/>
          <a:ext cx="720000" cy="360000"/>
        </a:xfrm>
        <a:prstGeom prst="roundRect">
          <a:avLst/>
        </a:prstGeom>
        <a:solidFill>
          <a:schemeClr val="bg1">
            <a:lumMod val="85000"/>
          </a:schemeClr>
        </a:solidFill>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de-DE" sz="1400" b="1">
              <a:solidFill>
                <a:srgbClr val="FF0000"/>
              </a:solidFill>
            </a:rPr>
            <a:t>Sep</a:t>
          </a:r>
        </a:p>
      </xdr:txBody>
    </xdr:sp>
    <xdr:clientData fPrintsWithSheet="0"/>
  </xdr:twoCellAnchor>
  <xdr:twoCellAnchor>
    <xdr:from>
      <xdr:col>11</xdr:col>
      <xdr:colOff>762000</xdr:colOff>
      <xdr:row>11</xdr:row>
      <xdr:rowOff>160020</xdr:rowOff>
    </xdr:from>
    <xdr:to>
      <xdr:col>12</xdr:col>
      <xdr:colOff>689520</xdr:colOff>
      <xdr:row>13</xdr:row>
      <xdr:rowOff>154260</xdr:rowOff>
    </xdr:to>
    <xdr:sp macro="" textlink="">
      <xdr:nvSpPr>
        <xdr:cNvPr id="18" name="Rechteck: abgerundete Ecken 17">
          <a:extLst>
            <a:ext uri="{FF2B5EF4-FFF2-40B4-BE49-F238E27FC236}">
              <a16:creationId xmlns:a16="http://schemas.microsoft.com/office/drawing/2014/main" id="{00000000-0008-0000-0100-000012000000}"/>
            </a:ext>
          </a:extLst>
        </xdr:cNvPr>
        <xdr:cNvSpPr>
          <a:spLocks noChangeAspect="1"/>
        </xdr:cNvSpPr>
      </xdr:nvSpPr>
      <xdr:spPr>
        <a:xfrm>
          <a:off x="9479280" y="2171700"/>
          <a:ext cx="720000" cy="360000"/>
        </a:xfrm>
        <a:prstGeom prst="roundRect">
          <a:avLst/>
        </a:prstGeom>
        <a:solidFill>
          <a:schemeClr val="bg1">
            <a:lumMod val="85000"/>
          </a:schemeClr>
        </a:solidFill>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de-DE" sz="1400" b="1">
              <a:solidFill>
                <a:srgbClr val="FF0000"/>
              </a:solidFill>
            </a:rPr>
            <a:t>Dez</a:t>
          </a:r>
        </a:p>
      </xdr:txBody>
    </xdr:sp>
    <xdr:clientData fPrintsWithSheet="0"/>
  </xdr:twoCellAnchor>
  <xdr:twoCellAnchor>
    <xdr:from>
      <xdr:col>11</xdr:col>
      <xdr:colOff>762000</xdr:colOff>
      <xdr:row>8</xdr:row>
      <xdr:rowOff>121920</xdr:rowOff>
    </xdr:from>
    <xdr:to>
      <xdr:col>12</xdr:col>
      <xdr:colOff>689520</xdr:colOff>
      <xdr:row>10</xdr:row>
      <xdr:rowOff>116160</xdr:rowOff>
    </xdr:to>
    <xdr:sp macro="" textlink="">
      <xdr:nvSpPr>
        <xdr:cNvPr id="19" name="Rechteck: abgerundete Ecken 18">
          <a:extLst>
            <a:ext uri="{FF2B5EF4-FFF2-40B4-BE49-F238E27FC236}">
              <a16:creationId xmlns:a16="http://schemas.microsoft.com/office/drawing/2014/main" id="{00000000-0008-0000-0100-000013000000}"/>
            </a:ext>
          </a:extLst>
        </xdr:cNvPr>
        <xdr:cNvSpPr>
          <a:spLocks noChangeAspect="1"/>
        </xdr:cNvSpPr>
      </xdr:nvSpPr>
      <xdr:spPr>
        <a:xfrm>
          <a:off x="9479280" y="1584960"/>
          <a:ext cx="720000" cy="360000"/>
        </a:xfrm>
        <a:prstGeom prst="roundRect">
          <a:avLst/>
        </a:prstGeom>
        <a:solidFill>
          <a:schemeClr val="bg1">
            <a:lumMod val="85000"/>
          </a:schemeClr>
        </a:solidFill>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de-DE" sz="1400" b="1">
              <a:solidFill>
                <a:srgbClr val="FF0000"/>
              </a:solidFill>
            </a:rPr>
            <a:t>Nov</a:t>
          </a:r>
        </a:p>
      </xdr:txBody>
    </xdr:sp>
    <xdr:clientData fPrintsWithSheet="0"/>
  </xdr:twoCellAnchor>
  <xdr:twoCellAnchor>
    <xdr:from>
      <xdr:col>8</xdr:col>
      <xdr:colOff>304800</xdr:colOff>
      <xdr:row>5</xdr:row>
      <xdr:rowOff>53340</xdr:rowOff>
    </xdr:from>
    <xdr:to>
      <xdr:col>9</xdr:col>
      <xdr:colOff>232320</xdr:colOff>
      <xdr:row>7</xdr:row>
      <xdr:rowOff>47580</xdr:rowOff>
    </xdr:to>
    <xdr:sp macro="" textlink="">
      <xdr:nvSpPr>
        <xdr:cNvPr id="9" name="Rechteck: abgerundete Ecken 8">
          <a:hlinkClick xmlns:r="http://schemas.openxmlformats.org/officeDocument/2006/relationships" r:id="rId6"/>
          <a:extLst>
            <a:ext uri="{FF2B5EF4-FFF2-40B4-BE49-F238E27FC236}">
              <a16:creationId xmlns:a16="http://schemas.microsoft.com/office/drawing/2014/main" id="{00000000-0008-0000-0100-000009000000}"/>
            </a:ext>
          </a:extLst>
        </xdr:cNvPr>
        <xdr:cNvSpPr>
          <a:spLocks noChangeAspect="1"/>
        </xdr:cNvSpPr>
      </xdr:nvSpPr>
      <xdr:spPr>
        <a:xfrm>
          <a:off x="6644640" y="967740"/>
          <a:ext cx="720000" cy="360000"/>
        </a:xfrm>
        <a:prstGeom prst="roundRect">
          <a:avLst/>
        </a:prstGeom>
        <a:solidFill>
          <a:schemeClr val="bg1">
            <a:lumMod val="85000"/>
          </a:schemeClr>
        </a:solidFill>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de-DE" sz="1400" b="1">
              <a:solidFill>
                <a:srgbClr val="FF0000"/>
              </a:solidFill>
            </a:rPr>
            <a:t>Jan</a:t>
          </a:r>
        </a:p>
      </xdr:txBody>
    </xdr:sp>
    <xdr:clientData fPrintsWithSheet="0"/>
  </xdr:twoCellAnchor>
  <xdr:twoCellAnchor>
    <xdr:from>
      <xdr:col>9</xdr:col>
      <xdr:colOff>441960</xdr:colOff>
      <xdr:row>5</xdr:row>
      <xdr:rowOff>53340</xdr:rowOff>
    </xdr:from>
    <xdr:to>
      <xdr:col>10</xdr:col>
      <xdr:colOff>369480</xdr:colOff>
      <xdr:row>7</xdr:row>
      <xdr:rowOff>47580</xdr:rowOff>
    </xdr:to>
    <xdr:sp macro="" textlink="">
      <xdr:nvSpPr>
        <xdr:cNvPr id="14" name="Rechteck: abgerundete Ecken 13">
          <a:extLst>
            <a:ext uri="{FF2B5EF4-FFF2-40B4-BE49-F238E27FC236}">
              <a16:creationId xmlns:a16="http://schemas.microsoft.com/office/drawing/2014/main" id="{00000000-0008-0000-0100-00000E000000}"/>
            </a:ext>
          </a:extLst>
        </xdr:cNvPr>
        <xdr:cNvSpPr>
          <a:spLocks noChangeAspect="1"/>
        </xdr:cNvSpPr>
      </xdr:nvSpPr>
      <xdr:spPr>
        <a:xfrm>
          <a:off x="7574280" y="967740"/>
          <a:ext cx="720000" cy="360000"/>
        </a:xfrm>
        <a:prstGeom prst="roundRect">
          <a:avLst/>
        </a:prstGeom>
        <a:solidFill>
          <a:schemeClr val="bg1">
            <a:lumMod val="85000"/>
          </a:schemeClr>
        </a:solidFill>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de-DE" sz="1400" b="1">
              <a:solidFill>
                <a:srgbClr val="FF0000"/>
              </a:solidFill>
            </a:rPr>
            <a:t>Apr</a:t>
          </a:r>
        </a:p>
      </xdr:txBody>
    </xdr:sp>
    <xdr:clientData fPrintsWithSheet="0"/>
  </xdr:twoCellAnchor>
  <xdr:twoCellAnchor>
    <xdr:from>
      <xdr:col>10</xdr:col>
      <xdr:colOff>601980</xdr:colOff>
      <xdr:row>5</xdr:row>
      <xdr:rowOff>53340</xdr:rowOff>
    </xdr:from>
    <xdr:to>
      <xdr:col>11</xdr:col>
      <xdr:colOff>529500</xdr:colOff>
      <xdr:row>7</xdr:row>
      <xdr:rowOff>47580</xdr:rowOff>
    </xdr:to>
    <xdr:sp macro="" textlink="">
      <xdr:nvSpPr>
        <xdr:cNvPr id="20" name="Rechteck: abgerundete Ecken 19">
          <a:extLst>
            <a:ext uri="{FF2B5EF4-FFF2-40B4-BE49-F238E27FC236}">
              <a16:creationId xmlns:a16="http://schemas.microsoft.com/office/drawing/2014/main" id="{00000000-0008-0000-0100-000014000000}"/>
            </a:ext>
          </a:extLst>
        </xdr:cNvPr>
        <xdr:cNvSpPr>
          <a:spLocks noChangeAspect="1"/>
        </xdr:cNvSpPr>
      </xdr:nvSpPr>
      <xdr:spPr>
        <a:xfrm>
          <a:off x="8526780" y="967740"/>
          <a:ext cx="720000" cy="360000"/>
        </a:xfrm>
        <a:prstGeom prst="roundRect">
          <a:avLst/>
        </a:prstGeom>
        <a:solidFill>
          <a:schemeClr val="bg1">
            <a:lumMod val="85000"/>
          </a:schemeClr>
        </a:solidFill>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de-DE" sz="1400" b="1">
              <a:solidFill>
                <a:srgbClr val="FF0000"/>
              </a:solidFill>
            </a:rPr>
            <a:t>Jul</a:t>
          </a:r>
        </a:p>
      </xdr:txBody>
    </xdr:sp>
    <xdr:clientData fPrintsWithSheet="0"/>
  </xdr:twoCellAnchor>
  <xdr:twoCellAnchor>
    <xdr:from>
      <xdr:col>11</xdr:col>
      <xdr:colOff>762000</xdr:colOff>
      <xdr:row>5</xdr:row>
      <xdr:rowOff>53340</xdr:rowOff>
    </xdr:from>
    <xdr:to>
      <xdr:col>12</xdr:col>
      <xdr:colOff>689520</xdr:colOff>
      <xdr:row>7</xdr:row>
      <xdr:rowOff>47580</xdr:rowOff>
    </xdr:to>
    <xdr:sp macro="" textlink="">
      <xdr:nvSpPr>
        <xdr:cNvPr id="21" name="Rechteck: abgerundete Ecken 20">
          <a:extLst>
            <a:ext uri="{FF2B5EF4-FFF2-40B4-BE49-F238E27FC236}">
              <a16:creationId xmlns:a16="http://schemas.microsoft.com/office/drawing/2014/main" id="{00000000-0008-0000-0100-000015000000}"/>
            </a:ext>
          </a:extLst>
        </xdr:cNvPr>
        <xdr:cNvSpPr>
          <a:spLocks noChangeAspect="1"/>
        </xdr:cNvSpPr>
      </xdr:nvSpPr>
      <xdr:spPr>
        <a:xfrm>
          <a:off x="9479280" y="967740"/>
          <a:ext cx="720000" cy="360000"/>
        </a:xfrm>
        <a:prstGeom prst="roundRect">
          <a:avLst/>
        </a:prstGeom>
        <a:solidFill>
          <a:schemeClr val="bg1">
            <a:lumMod val="85000"/>
          </a:schemeClr>
        </a:solidFill>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de-DE" sz="1400" b="1">
              <a:solidFill>
                <a:srgbClr val="FF0000"/>
              </a:solidFill>
            </a:rPr>
            <a:t>Okt</a:t>
          </a:r>
        </a:p>
      </xdr:txBody>
    </xdr:sp>
    <xdr:clientData fPrintsWithSheet="0"/>
  </xdr:twoCellAnchor>
  <xdr:twoCellAnchor>
    <xdr:from>
      <xdr:col>3</xdr:col>
      <xdr:colOff>754380</xdr:colOff>
      <xdr:row>7</xdr:row>
      <xdr:rowOff>162404</xdr:rowOff>
    </xdr:from>
    <xdr:to>
      <xdr:col>7</xdr:col>
      <xdr:colOff>464460</xdr:colOff>
      <xdr:row>10</xdr:row>
      <xdr:rowOff>73594</xdr:rowOff>
    </xdr:to>
    <xdr:sp macro="" textlink="">
      <xdr:nvSpPr>
        <xdr:cNvPr id="22" name="Rechteck: abgerundete Ecken 21">
          <a:hlinkClick xmlns:r="http://schemas.openxmlformats.org/officeDocument/2006/relationships" r:id="rId7"/>
          <a:extLst>
            <a:ext uri="{FF2B5EF4-FFF2-40B4-BE49-F238E27FC236}">
              <a16:creationId xmlns:a16="http://schemas.microsoft.com/office/drawing/2014/main" id="{00000000-0008-0000-0100-000016000000}"/>
            </a:ext>
          </a:extLst>
        </xdr:cNvPr>
        <xdr:cNvSpPr>
          <a:spLocks noChangeAspect="1"/>
        </xdr:cNvSpPr>
      </xdr:nvSpPr>
      <xdr:spPr>
        <a:xfrm>
          <a:off x="3040380" y="1495904"/>
          <a:ext cx="2758080" cy="482690"/>
        </a:xfrm>
        <a:prstGeom prst="roundRect">
          <a:avLst/>
        </a:prstGeom>
        <a:solidFill>
          <a:srgbClr val="92D050"/>
        </a:solidFill>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de-DE" sz="1400"/>
            <a:t>Fehlzeiten bearbeiten</a:t>
          </a:r>
        </a:p>
      </xdr:txBody>
    </xdr:sp>
    <xdr:clientData fPrintsWithSheet="0"/>
  </xdr:twoCellAnchor>
  <xdr:twoCellAnchor>
    <xdr:from>
      <xdr:col>3</xdr:col>
      <xdr:colOff>754380</xdr:colOff>
      <xdr:row>18</xdr:row>
      <xdr:rowOff>5961</xdr:rowOff>
    </xdr:from>
    <xdr:to>
      <xdr:col>7</xdr:col>
      <xdr:colOff>464460</xdr:colOff>
      <xdr:row>20</xdr:row>
      <xdr:rowOff>107651</xdr:rowOff>
    </xdr:to>
    <xdr:sp macro="" textlink="">
      <xdr:nvSpPr>
        <xdr:cNvPr id="23" name="Rechteck: abgerundete Ecken 22">
          <a:hlinkClick xmlns:r="http://schemas.openxmlformats.org/officeDocument/2006/relationships" r:id="rId8"/>
          <a:extLst>
            <a:ext uri="{FF2B5EF4-FFF2-40B4-BE49-F238E27FC236}">
              <a16:creationId xmlns:a16="http://schemas.microsoft.com/office/drawing/2014/main" id="{00000000-0008-0000-0100-000017000000}"/>
            </a:ext>
          </a:extLst>
        </xdr:cNvPr>
        <xdr:cNvSpPr>
          <a:spLocks noChangeAspect="1"/>
        </xdr:cNvSpPr>
      </xdr:nvSpPr>
      <xdr:spPr>
        <a:xfrm>
          <a:off x="3040380" y="3434961"/>
          <a:ext cx="2758080" cy="482690"/>
        </a:xfrm>
        <a:prstGeom prst="roundRect">
          <a:avLst/>
        </a:prstGeom>
        <a:solidFill>
          <a:srgbClr val="92D050"/>
        </a:solidFill>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de-DE" sz="1400"/>
            <a:t>JahresÜ Fehlzeiten</a:t>
          </a:r>
        </a:p>
      </xdr:txBody>
    </xdr:sp>
    <xdr:clientData fPrintsWithSheet="0"/>
  </xdr:twoCellAnchor>
  <xdr:twoCellAnchor>
    <xdr:from>
      <xdr:col>4</xdr:col>
      <xdr:colOff>3976</xdr:colOff>
      <xdr:row>21</xdr:row>
      <xdr:rowOff>34122</xdr:rowOff>
    </xdr:from>
    <xdr:to>
      <xdr:col>7</xdr:col>
      <xdr:colOff>476056</xdr:colOff>
      <xdr:row>23</xdr:row>
      <xdr:rowOff>135812</xdr:rowOff>
    </xdr:to>
    <xdr:sp macro="" textlink="">
      <xdr:nvSpPr>
        <xdr:cNvPr id="2" name="Rechteck: abgerundete Ecken 1">
          <a:hlinkClick xmlns:r="http://schemas.openxmlformats.org/officeDocument/2006/relationships" r:id="rId9"/>
          <a:extLst>
            <a:ext uri="{FF2B5EF4-FFF2-40B4-BE49-F238E27FC236}">
              <a16:creationId xmlns:a16="http://schemas.microsoft.com/office/drawing/2014/main" id="{00000000-0008-0000-0100-000002000000}"/>
            </a:ext>
          </a:extLst>
        </xdr:cNvPr>
        <xdr:cNvSpPr>
          <a:spLocks noChangeAspect="1"/>
        </xdr:cNvSpPr>
      </xdr:nvSpPr>
      <xdr:spPr>
        <a:xfrm>
          <a:off x="3051976" y="4034622"/>
          <a:ext cx="2758080" cy="482690"/>
        </a:xfrm>
        <a:prstGeom prst="roundRect">
          <a:avLst/>
        </a:prstGeom>
        <a:solidFill>
          <a:srgbClr val="D34D4D"/>
        </a:solidFill>
        <a:ln>
          <a:solidFill>
            <a:schemeClr val="bg1">
              <a:lumMod val="65000"/>
            </a:schemeClr>
          </a:solidFill>
        </a:ln>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lang="de-DE" sz="1400"/>
            <a:t>Urlaubsantrag und MA Übersicht</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9</xdr:col>
      <xdr:colOff>693868</xdr:colOff>
      <xdr:row>0</xdr:row>
      <xdr:rowOff>129092</xdr:rowOff>
    </xdr:from>
    <xdr:to>
      <xdr:col>11</xdr:col>
      <xdr:colOff>47456</xdr:colOff>
      <xdr:row>0</xdr:row>
      <xdr:rowOff>543092</xdr:rowOff>
    </xdr:to>
    <xdr:sp macro="" textlink="">
      <xdr:nvSpPr>
        <xdr:cNvPr id="3" name="Rechteck: abgerundete Ecken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2179897" y="129092"/>
          <a:ext cx="900000" cy="414000"/>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lIns="0" tIns="0" rIns="0" bIns="0" rtlCol="0" anchor="ctr"/>
        <a:lstStyle/>
        <a:p>
          <a:pPr algn="ctr"/>
          <a:r>
            <a:rPr lang="de-DE" sz="1100"/>
            <a:t>Zur</a:t>
          </a:r>
          <a:r>
            <a:rPr lang="de-DE" sz="1100" baseline="0"/>
            <a:t> Navigation zurück</a:t>
          </a:r>
          <a:endParaRPr lang="de-DE" sz="1100"/>
        </a:p>
      </xdr:txBody>
    </xdr:sp>
    <xdr:clientData fPrintsWithSheet="0"/>
  </xdr:twoCellAnchor>
  <xdr:twoCellAnchor>
    <xdr:from>
      <xdr:col>9</xdr:col>
      <xdr:colOff>693419</xdr:colOff>
      <xdr:row>2</xdr:row>
      <xdr:rowOff>167639</xdr:rowOff>
    </xdr:from>
    <xdr:to>
      <xdr:col>16</xdr:col>
      <xdr:colOff>67234</xdr:colOff>
      <xdr:row>10</xdr:row>
      <xdr:rowOff>224117</xdr:rowOff>
    </xdr:to>
    <xdr:sp macro="" textlink="">
      <xdr:nvSpPr>
        <xdr:cNvPr id="5" name="Textfeld 4">
          <a:extLst>
            <a:ext uri="{FF2B5EF4-FFF2-40B4-BE49-F238E27FC236}">
              <a16:creationId xmlns:a16="http://schemas.microsoft.com/office/drawing/2014/main" id="{00000000-0008-0000-0200-000005000000}"/>
            </a:ext>
          </a:extLst>
        </xdr:cNvPr>
        <xdr:cNvSpPr txBox="1"/>
      </xdr:nvSpPr>
      <xdr:spPr>
        <a:xfrm>
          <a:off x="14185301" y="1422698"/>
          <a:ext cx="4786257" cy="3732007"/>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1400" b="0" i="0" u="none" strike="noStrike" kern="0" cap="none" spc="0" normalizeH="0" baseline="0" noProof="0">
              <a:ln>
                <a:noFill/>
              </a:ln>
              <a:solidFill>
                <a:sysClr val="windowText" lastClr="000000"/>
              </a:solidFill>
              <a:effectLst/>
              <a:uLnTx/>
              <a:uFillTx/>
              <a:latin typeface="+mn-lt"/>
              <a:ea typeface="+mn-ea"/>
              <a:cs typeface="+mn-cs"/>
            </a:rPr>
            <a:t>WICHTIG!!!!!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1400" b="0" i="0" u="none" strike="noStrike" kern="0" cap="none" spc="0" normalizeH="0" baseline="0" noProof="0">
              <a:ln>
                <a:noFill/>
              </a:ln>
              <a:solidFill>
                <a:sysClr val="windowText" lastClr="000000"/>
              </a:solidFill>
              <a:effectLst/>
              <a:uLnTx/>
              <a:uFillTx/>
              <a:latin typeface="+mn-lt"/>
              <a:ea typeface="+mn-ea"/>
              <a:cs typeface="+mn-cs"/>
            </a:rPr>
            <a:t>Sortieren der Mitarbeiternamen auf diesem Tabellenblatt, ändert nicht die Sortierung auf den Monatsblättern.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4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400" b="0" i="0" u="none" strike="noStrike" kern="0" cap="none" spc="0" normalizeH="0" baseline="0" noProof="0">
              <a:ln>
                <a:noFill/>
              </a:ln>
              <a:solidFill>
                <a:sysClr val="windowText" lastClr="000000"/>
              </a:solidFill>
              <a:effectLst/>
              <a:uLnTx/>
              <a:uFillTx/>
              <a:latin typeface="+mn-lt"/>
              <a:ea typeface="+mn-ea"/>
              <a:cs typeface="+mn-cs"/>
            </a:rPr>
            <a:t>Sortieren Sie die Monatsblätter </a:t>
          </a:r>
          <a:r>
            <a:rPr kumimoji="0" lang="de-DE" sz="1600" b="1" i="0" u="none" strike="noStrike" kern="0" cap="none" spc="0" normalizeH="0" baseline="0" noProof="0">
              <a:ln>
                <a:noFill/>
              </a:ln>
              <a:solidFill>
                <a:srgbClr val="FF0000"/>
              </a:solidFill>
              <a:effectLst/>
              <a:uLnTx/>
              <a:uFillTx/>
              <a:latin typeface="+mn-lt"/>
              <a:ea typeface="+mn-ea"/>
              <a:cs typeface="+mn-cs"/>
            </a:rPr>
            <a:t>NICHT </a:t>
          </a:r>
          <a:r>
            <a:rPr kumimoji="0" lang="de-DE" sz="1400" b="1" i="0" u="none" strike="noStrike" kern="0" cap="none" spc="0" normalizeH="0" baseline="0" noProof="0">
              <a:ln>
                <a:noFill/>
              </a:ln>
              <a:solidFill>
                <a:sysClr val="windowText" lastClr="000000"/>
              </a:solidFill>
              <a:effectLst/>
              <a:uLnTx/>
              <a:uFillTx/>
              <a:latin typeface="+mn-lt"/>
              <a:ea typeface="+mn-ea"/>
              <a:cs typeface="+mn-cs"/>
            </a:rPr>
            <a:t>wie gewohnt, sondern schauen Sie sich mein Videotutorial </a:t>
          </a:r>
          <a:r>
            <a:rPr kumimoji="0" lang="de-DE" sz="1400" b="1" i="0" u="none" strike="noStrike" kern="0" cap="none" spc="0" normalizeH="0" baseline="0" noProof="0">
              <a:ln>
                <a:noFill/>
              </a:ln>
              <a:solidFill>
                <a:srgbClr val="FF0000"/>
              </a:solidFill>
              <a:effectLst/>
              <a:uLnTx/>
              <a:uFillTx/>
              <a:latin typeface="+mn-lt"/>
              <a:ea typeface="+mn-ea"/>
              <a:cs typeface="+mn-cs"/>
            </a:rPr>
            <a:t>"Sortieren des Urlaubsplaners"</a:t>
          </a:r>
          <a:r>
            <a:rPr kumimoji="0" lang="de-DE" sz="1400" b="1" i="0" u="none" strike="noStrike" kern="0" cap="none" spc="0" normalizeH="0" baseline="0" noProof="0">
              <a:ln>
                <a:noFill/>
              </a:ln>
              <a:solidFill>
                <a:sysClr val="windowText" lastClr="000000"/>
              </a:solidFill>
              <a:effectLst/>
              <a:uLnTx/>
              <a:uFillTx/>
              <a:latin typeface="+mn-lt"/>
              <a:ea typeface="+mn-ea"/>
              <a:cs typeface="+mn-cs"/>
            </a:rPr>
            <a:t> an (hier klicken).</a:t>
          </a:r>
          <a:br>
            <a:rPr kumimoji="0" lang="de-DE" sz="1400" b="1" i="0" u="none" strike="noStrike" kern="0" cap="none" spc="0" normalizeH="0" baseline="0" noProof="0">
              <a:ln>
                <a:noFill/>
              </a:ln>
              <a:solidFill>
                <a:sysClr val="windowText" lastClr="000000"/>
              </a:solidFill>
              <a:effectLst/>
              <a:uLnTx/>
              <a:uFillTx/>
              <a:latin typeface="+mn-lt"/>
              <a:ea typeface="+mn-ea"/>
              <a:cs typeface="+mn-cs"/>
            </a:rPr>
          </a:br>
          <a:br>
            <a:rPr kumimoji="0" lang="de-DE" sz="1400" b="1" i="0" u="none" strike="noStrike" kern="0" cap="none" spc="0" normalizeH="0" baseline="0" noProof="0">
              <a:ln>
                <a:noFill/>
              </a:ln>
              <a:solidFill>
                <a:sysClr val="windowText" lastClr="000000"/>
              </a:solidFill>
              <a:effectLst/>
              <a:uLnTx/>
              <a:uFillTx/>
              <a:latin typeface="+mn-lt"/>
              <a:ea typeface="+mn-ea"/>
              <a:cs typeface="+mn-cs"/>
            </a:rPr>
          </a:br>
          <a:r>
            <a:rPr kumimoji="0" lang="de-DE" sz="1400" b="1" i="0" u="none" strike="noStrike" kern="0" cap="none" spc="0" normalizeH="0" baseline="0" noProof="0">
              <a:ln>
                <a:noFill/>
              </a:ln>
              <a:solidFill>
                <a:sysClr val="windowText" lastClr="000000"/>
              </a:solidFill>
              <a:effectLst/>
              <a:uLnTx/>
              <a:uFillTx/>
              <a:latin typeface="+mn-lt"/>
              <a:ea typeface="+mn-ea"/>
              <a:cs typeface="+mn-cs"/>
            </a:rPr>
            <a:t>Analog</a:t>
          </a:r>
          <a:r>
            <a:rPr kumimoji="0" lang="de-DE" sz="1400" b="0" i="0" u="none" strike="noStrike" kern="0" cap="none" spc="0" normalizeH="0" baseline="0" noProof="0">
              <a:ln>
                <a:noFill/>
              </a:ln>
              <a:solidFill>
                <a:sysClr val="windowText" lastClr="000000"/>
              </a:solidFill>
              <a:effectLst/>
              <a:uLnTx/>
              <a:uFillTx/>
              <a:latin typeface="+mn-lt"/>
              <a:ea typeface="+mn-ea"/>
              <a:cs typeface="+mn-cs"/>
            </a:rPr>
            <a:t> kann die Sortierung bei der </a:t>
          </a:r>
          <a:r>
            <a:rPr kumimoji="0" lang="de-DE" sz="1400" b="1" i="0" u="none" strike="noStrike" kern="0" cap="none" spc="0" normalizeH="0" baseline="0" noProof="0">
              <a:ln>
                <a:noFill/>
              </a:ln>
              <a:solidFill>
                <a:sysClr val="windowText" lastClr="000000"/>
              </a:solidFill>
              <a:effectLst/>
              <a:uLnTx/>
              <a:uFillTx/>
              <a:latin typeface="+mn-lt"/>
              <a:ea typeface="+mn-ea"/>
              <a:cs typeface="+mn-cs"/>
            </a:rPr>
            <a:t>Fehlzeiten-Vorlage</a:t>
          </a:r>
          <a:r>
            <a:rPr kumimoji="0" lang="de-DE" sz="1400" b="0" i="0" u="none" strike="noStrike" kern="0" cap="none" spc="0" normalizeH="0" baseline="0" noProof="0">
              <a:ln>
                <a:noFill/>
              </a:ln>
              <a:solidFill>
                <a:sysClr val="windowText" lastClr="000000"/>
              </a:solidFill>
              <a:effectLst/>
              <a:uLnTx/>
              <a:uFillTx/>
              <a:latin typeface="+mn-lt"/>
              <a:ea typeface="+mn-ea"/>
              <a:cs typeface="+mn-cs"/>
            </a:rPr>
            <a:t> angewandt werden.</a:t>
          </a:r>
          <a:br>
            <a:rPr kumimoji="0" lang="de-DE" sz="1400" b="1" i="0" u="none" strike="noStrike" kern="0" cap="none" spc="0" normalizeH="0" baseline="0" noProof="0">
              <a:ln>
                <a:noFill/>
              </a:ln>
              <a:solidFill>
                <a:sysClr val="windowText" lastClr="000000"/>
              </a:solidFill>
              <a:effectLst/>
              <a:uLnTx/>
              <a:uFillTx/>
              <a:latin typeface="+mn-lt"/>
              <a:ea typeface="+mn-ea"/>
              <a:cs typeface="+mn-cs"/>
            </a:rPr>
          </a:br>
          <a:endParaRPr kumimoji="0" lang="de-DE"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400" b="1" i="0" u="none" strike="noStrike" kern="0" cap="all"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400" b="1" i="0" u="none" strike="noStrike" kern="0" cap="all" spc="0" normalizeH="0" baseline="0" noProof="0">
              <a:ln>
                <a:noFill/>
              </a:ln>
              <a:solidFill>
                <a:srgbClr val="FF0000"/>
              </a:solidFill>
              <a:effectLst/>
              <a:uLnTx/>
              <a:uFillTx/>
              <a:latin typeface="+mn-lt"/>
              <a:ea typeface="+mn-ea"/>
              <a:cs typeface="+mn-cs"/>
            </a:rPr>
            <a:t>Löschen Sie keine Mitarbeiterzeilen, sondern blenden Sie diese einfach aus!</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1</xdr:row>
      <xdr:rowOff>0</xdr:rowOff>
    </xdr:from>
    <xdr:to>
      <xdr:col>6</xdr:col>
      <xdr:colOff>138000</xdr:colOff>
      <xdr:row>2</xdr:row>
      <xdr:rowOff>40327</xdr:rowOff>
    </xdr:to>
    <xdr:sp macro="" textlink="">
      <xdr:nvSpPr>
        <xdr:cNvPr id="4" name="Rechteck: abgerundete Ecken 3">
          <a:hlinkClick xmlns:r="http://schemas.openxmlformats.org/officeDocument/2006/relationships" r:id="rId1"/>
          <a:extLst>
            <a:ext uri="{FF2B5EF4-FFF2-40B4-BE49-F238E27FC236}">
              <a16:creationId xmlns:a16="http://schemas.microsoft.com/office/drawing/2014/main" id="{00000000-0008-0000-0300-000004000000}"/>
            </a:ext>
          </a:extLst>
        </xdr:cNvPr>
        <xdr:cNvSpPr/>
      </xdr:nvSpPr>
      <xdr:spPr>
        <a:xfrm>
          <a:off x="4755173" y="117231"/>
          <a:ext cx="900000" cy="414000"/>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lIns="0" tIns="0" rIns="0" bIns="0" rtlCol="0" anchor="ctr"/>
        <a:lstStyle/>
        <a:p>
          <a:pPr algn="ctr"/>
          <a:r>
            <a:rPr lang="de-DE" sz="1100"/>
            <a:t>Zur</a:t>
          </a:r>
          <a:r>
            <a:rPr lang="de-DE" sz="1100" baseline="0"/>
            <a:t> Navigation zurück</a:t>
          </a:r>
          <a:endParaRPr lang="de-DE" sz="1100"/>
        </a:p>
      </xdr:txBody>
    </xdr:sp>
    <xdr:clientData fPrintsWithSheet="0"/>
  </xdr:twoCellAnchor>
  <xdr:twoCellAnchor>
    <xdr:from>
      <xdr:col>9</xdr:col>
      <xdr:colOff>666750</xdr:colOff>
      <xdr:row>24</xdr:row>
      <xdr:rowOff>87922</xdr:rowOff>
    </xdr:from>
    <xdr:to>
      <xdr:col>10</xdr:col>
      <xdr:colOff>102577</xdr:colOff>
      <xdr:row>25</xdr:row>
      <xdr:rowOff>117229</xdr:rowOff>
    </xdr:to>
    <xdr:sp macro="" textlink="">
      <xdr:nvSpPr>
        <xdr:cNvPr id="3" name="Pfeil: nach oben 2">
          <a:extLst>
            <a:ext uri="{FF2B5EF4-FFF2-40B4-BE49-F238E27FC236}">
              <a16:creationId xmlns:a16="http://schemas.microsoft.com/office/drawing/2014/main" id="{00000000-0008-0000-0300-000003000000}"/>
            </a:ext>
          </a:extLst>
        </xdr:cNvPr>
        <xdr:cNvSpPr/>
      </xdr:nvSpPr>
      <xdr:spPr>
        <a:xfrm>
          <a:off x="8467725" y="2116747"/>
          <a:ext cx="197827" cy="210282"/>
        </a:xfrm>
        <a:prstGeom prst="upArrow">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t"/>
        <a:lstStyle/>
        <a:p>
          <a:pPr algn="l"/>
          <a:endParaRPr lang="de-DE"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306739</xdr:colOff>
      <xdr:row>5</xdr:row>
      <xdr:rowOff>48931</xdr:rowOff>
    </xdr:from>
    <xdr:to>
      <xdr:col>10</xdr:col>
      <xdr:colOff>642937</xdr:colOff>
      <xdr:row>21</xdr:row>
      <xdr:rowOff>102577</xdr:rowOff>
    </xdr:to>
    <xdr:sp macro="" textlink="">
      <xdr:nvSpPr>
        <xdr:cNvPr id="2" name="Rechteck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4856758" y="1125989"/>
          <a:ext cx="4952160" cy="3101646"/>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r>
            <a:rPr lang="de-DE" sz="1100" b="1" u="sng">
              <a:solidFill>
                <a:srgbClr val="FF0000"/>
              </a:solidFill>
            </a:rPr>
            <a:t>NUR IN DER VOLLVERSION</a:t>
          </a:r>
          <a:br>
            <a:rPr lang="de-DE" sz="1100"/>
          </a:br>
          <a:br>
            <a:rPr lang="de-DE" sz="1100"/>
          </a:br>
          <a:r>
            <a:rPr lang="de-DE" sz="1100"/>
            <a:t>Auf diesem Tabellenblatt können die</a:t>
          </a:r>
          <a:r>
            <a:rPr lang="de-DE" sz="1100" baseline="0"/>
            <a:t> Kürzel für die Fehlzeiten verändert werden.</a:t>
          </a:r>
        </a:p>
        <a:p>
          <a:pPr algn="l"/>
          <a:br>
            <a:rPr lang="de-DE" sz="1100" baseline="0"/>
          </a:br>
          <a:r>
            <a:rPr lang="de-DE" sz="1100" baseline="0"/>
            <a:t>Es sind bis zu 8 versch. Fehlzeiten-Kürzel vorgesehen und werden in den Übersichtstabellen-Blättern mit ausgewertet.</a:t>
          </a:r>
          <a:br>
            <a:rPr lang="de-DE" sz="1100" baseline="0"/>
          </a:br>
          <a:br>
            <a:rPr lang="de-DE" sz="1100" baseline="0"/>
          </a:br>
          <a:r>
            <a:rPr lang="de-DE" sz="1100" baseline="0"/>
            <a:t>Diese können alle Fehlzeiten-Kürzel nutzen und verändern. Tragen Sie in Spalte B das Kürzel ein und in Spalte C eine kurze Beschreibung. Daraus ergibt sich die Anzeige in Spalte D.</a:t>
          </a:r>
          <a:br>
            <a:rPr lang="de-DE" sz="1100" baseline="0"/>
          </a:br>
          <a:br>
            <a:rPr lang="de-DE" sz="1100" baseline="0"/>
          </a:br>
          <a:r>
            <a:rPr lang="de-DE" sz="1100" baseline="0"/>
            <a:t>Benötigen Sie weniger Kürzel, dann löschen Sie einfach den Inhalt in der entsprechenden Zeile.</a:t>
          </a:r>
          <a:br>
            <a:rPr lang="de-DE" sz="1100" baseline="0"/>
          </a:br>
          <a:r>
            <a:rPr lang="de-DE" sz="1100" b="1" baseline="0"/>
            <a:t>Hinweis</a:t>
          </a:r>
          <a:r>
            <a:rPr lang="de-DE" sz="1100" baseline="0"/>
            <a:t>: </a:t>
          </a:r>
          <a:br>
            <a:rPr lang="de-DE" sz="1100" baseline="0"/>
          </a:br>
          <a:r>
            <a:rPr lang="de-DE" sz="1100" baseline="0"/>
            <a:t>Denken Sie bitte daran, dass Sie auf allen Tabellenblättern die Auswertung der nicht mehr vorhandenen Kürzel anpassen. Entweder durch Ausblenden oder löschen der Rahmenformatierung.</a:t>
          </a:r>
          <a:endParaRPr lang="de-DE" sz="1100"/>
        </a:p>
      </xdr:txBody>
    </xdr:sp>
    <xdr:clientData/>
  </xdr:twoCellAnchor>
  <xdr:twoCellAnchor>
    <xdr:from>
      <xdr:col>4</xdr:col>
      <xdr:colOff>189571</xdr:colOff>
      <xdr:row>2</xdr:row>
      <xdr:rowOff>52040</xdr:rowOff>
    </xdr:from>
    <xdr:to>
      <xdr:col>5</xdr:col>
      <xdr:colOff>320244</xdr:colOff>
      <xdr:row>3</xdr:row>
      <xdr:rowOff>150982</xdr:rowOff>
    </xdr:to>
    <xdr:sp macro="" textlink="">
      <xdr:nvSpPr>
        <xdr:cNvPr id="3" name="Rechteck: abgerundete Ecken 2">
          <a:hlinkClick xmlns:r="http://schemas.openxmlformats.org/officeDocument/2006/relationships" r:id="rId2"/>
          <a:extLst>
            <a:ext uri="{FF2B5EF4-FFF2-40B4-BE49-F238E27FC236}">
              <a16:creationId xmlns:a16="http://schemas.microsoft.com/office/drawing/2014/main" id="{00000000-0008-0000-0400-000003000000}"/>
            </a:ext>
          </a:extLst>
        </xdr:cNvPr>
        <xdr:cNvSpPr/>
      </xdr:nvSpPr>
      <xdr:spPr>
        <a:xfrm>
          <a:off x="4739590" y="52040"/>
          <a:ext cx="900000" cy="414000"/>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lIns="0" tIns="0" rIns="0" bIns="0" rtlCol="0" anchor="ctr"/>
        <a:lstStyle/>
        <a:p>
          <a:pPr algn="ctr"/>
          <a:r>
            <a:rPr lang="de-DE" sz="800"/>
            <a:t>Zur</a:t>
          </a:r>
          <a:r>
            <a:rPr lang="de-DE" sz="800" baseline="0"/>
            <a:t> Navigation zurück</a:t>
          </a:r>
          <a:endParaRPr lang="de-DE" sz="800"/>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18</xdr:col>
      <xdr:colOff>138546</xdr:colOff>
      <xdr:row>0</xdr:row>
      <xdr:rowOff>0</xdr:rowOff>
    </xdr:from>
    <xdr:to>
      <xdr:col>18</xdr:col>
      <xdr:colOff>1038546</xdr:colOff>
      <xdr:row>1</xdr:row>
      <xdr:rowOff>234706</xdr:rowOff>
    </xdr:to>
    <xdr:sp macro="" textlink="">
      <xdr:nvSpPr>
        <xdr:cNvPr id="3" name="Rechteck: abgerundete Ecken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17160281" y="0"/>
          <a:ext cx="900000" cy="414000"/>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lIns="0" tIns="0" rIns="0" bIns="0" rtlCol="0" anchor="ctr"/>
        <a:lstStyle/>
        <a:p>
          <a:pPr algn="ctr"/>
          <a:r>
            <a:rPr lang="de-DE" sz="1100"/>
            <a:t>Zur</a:t>
          </a:r>
          <a:r>
            <a:rPr lang="de-DE" sz="1100" baseline="0"/>
            <a:t> Navigation zurück</a:t>
          </a:r>
          <a:endParaRPr lang="de-DE" sz="1100"/>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1</xdr:col>
      <xdr:colOff>10407</xdr:colOff>
      <xdr:row>2</xdr:row>
      <xdr:rowOff>236924</xdr:rowOff>
    </xdr:from>
    <xdr:to>
      <xdr:col>2</xdr:col>
      <xdr:colOff>352514</xdr:colOff>
      <xdr:row>4</xdr:row>
      <xdr:rowOff>188281</xdr:rowOff>
    </xdr:to>
    <xdr:sp macro="" textlink="">
      <xdr:nvSpPr>
        <xdr:cNvPr id="2" name="Rechteck: abgerundete Ecken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432228" y="617924"/>
          <a:ext cx="900000" cy="414000"/>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lIns="0" tIns="0" rIns="0" bIns="0" rtlCol="0" anchor="ctr"/>
        <a:lstStyle/>
        <a:p>
          <a:pPr algn="ctr"/>
          <a:r>
            <a:rPr lang="de-DE" sz="1100"/>
            <a:t>Zur</a:t>
          </a:r>
          <a:r>
            <a:rPr lang="de-DE" sz="1100" baseline="0"/>
            <a:t> Navigation zurück</a:t>
          </a:r>
          <a:endParaRPr lang="de-DE" sz="1100"/>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editAs="oneCell">
    <xdr:from>
      <xdr:col>0</xdr:col>
      <xdr:colOff>57150</xdr:colOff>
      <xdr:row>0</xdr:row>
      <xdr:rowOff>114300</xdr:rowOff>
    </xdr:from>
    <xdr:to>
      <xdr:col>26</xdr:col>
      <xdr:colOff>273997</xdr:colOff>
      <xdr:row>9</xdr:row>
      <xdr:rowOff>28575</xdr:rowOff>
    </xdr:to>
    <xdr:pic>
      <xdr:nvPicPr>
        <xdr:cNvPr id="3" name="Grafik 2">
          <a:extLst>
            <a:ext uri="{FF2B5EF4-FFF2-40B4-BE49-F238E27FC236}">
              <a16:creationId xmlns:a16="http://schemas.microsoft.com/office/drawing/2014/main" id="{4403DEB4-8CF6-A6D4-6587-C7A095DAE86A}"/>
            </a:ext>
          </a:extLst>
        </xdr:cNvPr>
        <xdr:cNvPicPr>
          <a:picLocks noChangeAspect="1"/>
        </xdr:cNvPicPr>
      </xdr:nvPicPr>
      <xdr:blipFill>
        <a:blip xmlns:r="http://schemas.openxmlformats.org/officeDocument/2006/relationships" r:embed="rId1"/>
        <a:stretch>
          <a:fillRect/>
        </a:stretch>
      </xdr:blipFill>
      <xdr:spPr>
        <a:xfrm>
          <a:off x="57150" y="114300"/>
          <a:ext cx="18057172" cy="2876550"/>
        </a:xfrm>
        <a:prstGeom prst="rect">
          <a:avLst/>
        </a:prstGeom>
      </xdr:spPr>
    </xdr:pic>
    <xdr:clientData/>
  </xdr:twoCellAnchor>
  <xdr:twoCellAnchor>
    <xdr:from>
      <xdr:col>1</xdr:col>
      <xdr:colOff>46758</xdr:colOff>
      <xdr:row>0</xdr:row>
      <xdr:rowOff>46306</xdr:rowOff>
    </xdr:from>
    <xdr:to>
      <xdr:col>2</xdr:col>
      <xdr:colOff>438150</xdr:colOff>
      <xdr:row>0</xdr:row>
      <xdr:rowOff>495300</xdr:rowOff>
    </xdr:to>
    <xdr:sp macro="" textlink="">
      <xdr:nvSpPr>
        <xdr:cNvPr id="2" name="Rechteck: abgerundete Ecken 1">
          <a:hlinkClick xmlns:r="http://schemas.openxmlformats.org/officeDocument/2006/relationships" r:id="rId2"/>
          <a:extLst>
            <a:ext uri="{FF2B5EF4-FFF2-40B4-BE49-F238E27FC236}">
              <a16:creationId xmlns:a16="http://schemas.microsoft.com/office/drawing/2014/main" id="{00000000-0008-0000-0700-000002000000}"/>
            </a:ext>
          </a:extLst>
        </xdr:cNvPr>
        <xdr:cNvSpPr/>
      </xdr:nvSpPr>
      <xdr:spPr>
        <a:xfrm>
          <a:off x="342033" y="46306"/>
          <a:ext cx="962892" cy="448994"/>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lIns="0" tIns="0" rIns="0" bIns="0" rtlCol="0" anchor="ctr"/>
        <a:lstStyle/>
        <a:p>
          <a:pPr algn="ctr"/>
          <a:r>
            <a:rPr lang="de-DE" sz="1100"/>
            <a:t>Zur</a:t>
          </a:r>
          <a:r>
            <a:rPr lang="de-DE" sz="1100" baseline="0"/>
            <a:t> Navigation zurück</a:t>
          </a:r>
          <a:endParaRPr lang="de-DE" sz="1100"/>
        </a:p>
      </xdr:txBody>
    </xdr:sp>
    <xdr:clientData fPrintsWithSheet="0"/>
  </xdr:twoCellAnchor>
  <xdr:twoCellAnchor>
    <xdr:from>
      <xdr:col>6</xdr:col>
      <xdr:colOff>68139</xdr:colOff>
      <xdr:row>6</xdr:row>
      <xdr:rowOff>155051</xdr:rowOff>
    </xdr:from>
    <xdr:to>
      <xdr:col>12</xdr:col>
      <xdr:colOff>257175</xdr:colOff>
      <xdr:row>11</xdr:row>
      <xdr:rowOff>114301</xdr:rowOff>
    </xdr:to>
    <xdr:sp macro="" textlink="">
      <xdr:nvSpPr>
        <xdr:cNvPr id="5" name="Textfeld 4">
          <a:hlinkClick xmlns:r="http://schemas.openxmlformats.org/officeDocument/2006/relationships" r:id="rId3"/>
          <a:extLst>
            <a:ext uri="{FF2B5EF4-FFF2-40B4-BE49-F238E27FC236}">
              <a16:creationId xmlns:a16="http://schemas.microsoft.com/office/drawing/2014/main" id="{00000000-0008-0000-0700-000005000000}"/>
            </a:ext>
          </a:extLst>
        </xdr:cNvPr>
        <xdr:cNvSpPr txBox="1"/>
      </xdr:nvSpPr>
      <xdr:spPr>
        <a:xfrm>
          <a:off x="4001964" y="2260076"/>
          <a:ext cx="4360986" cy="1311800"/>
        </a:xfrm>
        <a:prstGeom prst="rect">
          <a:avLst/>
        </a:prstGeom>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t"/>
        <a:lstStyle/>
        <a:p>
          <a:pPr algn="ctr"/>
          <a:r>
            <a:rPr lang="de-DE" sz="1400"/>
            <a:t>TESTVERSION mit eingeschränkter Funktionalität, hier sehen Sie einen Screenshot der Jahresübersicht.</a:t>
          </a:r>
          <a:br>
            <a:rPr lang="de-DE" sz="1400"/>
          </a:br>
          <a:br>
            <a:rPr lang="de-DE" sz="1400"/>
          </a:br>
          <a:r>
            <a:rPr lang="de-DE" sz="1400"/>
            <a:t>Die Vollversion finden Sie auf meiner Webseite,</a:t>
          </a:r>
          <a:r>
            <a:rPr lang="de-DE" sz="1400" baseline="0"/>
            <a:t> dazu hier klicken.</a:t>
          </a:r>
          <a:r>
            <a:rPr lang="de-DE" sz="1400"/>
            <a:t> </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81642</xdr:rowOff>
    </xdr:from>
    <xdr:to>
      <xdr:col>45</xdr:col>
      <xdr:colOff>639536</xdr:colOff>
      <xdr:row>36</xdr:row>
      <xdr:rowOff>35096</xdr:rowOff>
    </xdr:to>
    <xdr:pic>
      <xdr:nvPicPr>
        <xdr:cNvPr id="3" name="Grafik 2">
          <a:extLst>
            <a:ext uri="{FF2B5EF4-FFF2-40B4-BE49-F238E27FC236}">
              <a16:creationId xmlns:a16="http://schemas.microsoft.com/office/drawing/2014/main" id="{98563726-1395-F846-B561-1136A89B472A}"/>
            </a:ext>
          </a:extLst>
        </xdr:cNvPr>
        <xdr:cNvPicPr>
          <a:picLocks noChangeAspect="1"/>
        </xdr:cNvPicPr>
      </xdr:nvPicPr>
      <xdr:blipFill>
        <a:blip xmlns:r="http://schemas.openxmlformats.org/officeDocument/2006/relationships" r:embed="rId1"/>
        <a:stretch>
          <a:fillRect/>
        </a:stretch>
      </xdr:blipFill>
      <xdr:spPr>
        <a:xfrm>
          <a:off x="0" y="81642"/>
          <a:ext cx="18832286" cy="9832240"/>
        </a:xfrm>
        <a:prstGeom prst="rect">
          <a:avLst/>
        </a:prstGeom>
      </xdr:spPr>
    </xdr:pic>
    <xdr:clientData/>
  </xdr:twoCellAnchor>
  <xdr:twoCellAnchor>
    <xdr:from>
      <xdr:col>36</xdr:col>
      <xdr:colOff>285750</xdr:colOff>
      <xdr:row>1</xdr:row>
      <xdr:rowOff>61069</xdr:rowOff>
    </xdr:from>
    <xdr:to>
      <xdr:col>39</xdr:col>
      <xdr:colOff>128796</xdr:colOff>
      <xdr:row>2</xdr:row>
      <xdr:rowOff>176892</xdr:rowOff>
    </xdr:to>
    <xdr:sp macro="" textlink="">
      <xdr:nvSpPr>
        <xdr:cNvPr id="2" name="Rechteck: abgerundete Ecken 1">
          <a:hlinkClick xmlns:r="http://schemas.openxmlformats.org/officeDocument/2006/relationships" r:id="rId2"/>
          <a:extLst>
            <a:ext uri="{FF2B5EF4-FFF2-40B4-BE49-F238E27FC236}">
              <a16:creationId xmlns:a16="http://schemas.microsoft.com/office/drawing/2014/main" id="{00000000-0008-0000-0800-000002000000}"/>
            </a:ext>
          </a:extLst>
        </xdr:cNvPr>
        <xdr:cNvSpPr/>
      </xdr:nvSpPr>
      <xdr:spPr>
        <a:xfrm>
          <a:off x="14287500" y="251569"/>
          <a:ext cx="986046" cy="496823"/>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lIns="0" tIns="0" rIns="0" bIns="0" rtlCol="0" anchor="ctr"/>
        <a:lstStyle/>
        <a:p>
          <a:pPr algn="ctr"/>
          <a:r>
            <a:rPr lang="de-DE" sz="1100"/>
            <a:t>Zur</a:t>
          </a:r>
          <a:r>
            <a:rPr lang="de-DE" sz="1100" baseline="0"/>
            <a:t> Navigation zurück</a:t>
          </a:r>
          <a:endParaRPr lang="de-DE" sz="1100"/>
        </a:p>
      </xdr:txBody>
    </xdr:sp>
    <xdr:clientData fPrintsWithSheet="0"/>
  </xdr:twoCellAnchor>
  <xdr:twoCellAnchor>
    <xdr:from>
      <xdr:col>14</xdr:col>
      <xdr:colOff>326571</xdr:colOff>
      <xdr:row>21</xdr:row>
      <xdr:rowOff>217713</xdr:rowOff>
    </xdr:from>
    <xdr:to>
      <xdr:col>28</xdr:col>
      <xdr:colOff>40821</xdr:colOff>
      <xdr:row>26</xdr:row>
      <xdr:rowOff>231321</xdr:rowOff>
    </xdr:to>
    <xdr:sp macro="" textlink="">
      <xdr:nvSpPr>
        <xdr:cNvPr id="7" name="Textfeld 6">
          <a:hlinkClick xmlns:r="http://schemas.openxmlformats.org/officeDocument/2006/relationships" r:id="rId3"/>
          <a:extLst>
            <a:ext uri="{FF2B5EF4-FFF2-40B4-BE49-F238E27FC236}">
              <a16:creationId xmlns:a16="http://schemas.microsoft.com/office/drawing/2014/main" id="{00000000-0008-0000-0800-000007000000}"/>
            </a:ext>
          </a:extLst>
        </xdr:cNvPr>
        <xdr:cNvSpPr txBox="1"/>
      </xdr:nvSpPr>
      <xdr:spPr>
        <a:xfrm>
          <a:off x="5946321" y="6857999"/>
          <a:ext cx="5048250" cy="1238251"/>
        </a:xfrm>
        <a:prstGeom prst="rect">
          <a:avLst/>
        </a:prstGeom>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t"/>
        <a:lstStyle/>
        <a:p>
          <a:pPr algn="ctr"/>
          <a:r>
            <a:rPr lang="de-DE" sz="1400"/>
            <a:t>TESTVERSION mit eingeschränkter Funktionalität, hier sehen Sie einen Screenshot.</a:t>
          </a:r>
          <a:br>
            <a:rPr lang="de-DE" sz="1400"/>
          </a:br>
          <a:br>
            <a:rPr lang="de-DE" sz="1400"/>
          </a:br>
          <a:r>
            <a:rPr lang="de-DE" sz="1400"/>
            <a:t>Die Vollversion finden Sie auf meiner Webseite,</a:t>
          </a:r>
          <a:r>
            <a:rPr lang="de-DE" sz="1400" baseline="0"/>
            <a:t> dazu hier klicken.</a:t>
          </a:r>
          <a:r>
            <a:rPr lang="de-DE" sz="1400"/>
            <a:t> </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_Mitarbeiter" displayName="tab_Mitarbeiter" ref="B1:I4" totalsRowShown="0" headerRowDxfId="171" dataDxfId="170">
  <autoFilter ref="B1:I4" xr:uid="{00000000-0009-0000-0100-000002000000}"/>
  <tableColumns count="8">
    <tableColumn id="8" xr3:uid="{5A5D2E96-B688-4C95-89AF-112DE86AD3BA}" name="MANR" dataDxfId="169"/>
    <tableColumn id="7" xr3:uid="{1D5A2F8F-EF7D-49F9-A44D-506328DAA979}" name="Mitarbeiter-Name_x000a_hier eingeben" dataDxfId="168"/>
    <tableColumn id="6" xr3:uid="{7F709CAF-7636-4DF3-8605-EB75205CF8B4}" name="Mitarbeiter-Vorname_x000a_hier eingeben" dataDxfId="167"/>
    <tableColumn id="1" xr3:uid="{00000000-0010-0000-0000-000001000000}" name="Mitarbeiternamen " dataDxfId="166">
      <calculatedColumnFormula>tab_Mitarbeiter[[#This Row],[Mitarbeiter-Name
hier eingeben]]&amp; " " &amp; tab_Mitarbeiter[[#This Row],[Mitarbeiter-Vorname
hier eingeben]]</calculatedColumnFormula>
    </tableColumn>
    <tableColumn id="3" xr3:uid="{04718D09-EA4B-490B-997C-6FC891C2103D}" name="Resturlaub _x000a_Vorjahr eingeben:" dataDxfId="165"/>
    <tableColumn id="5" xr3:uid="{4C4A8A03-4567-4B5F-9C61-59F412DB7E65}" name="Zusatzurlaub _x000a_lt. Vertrag eingeben:" dataDxfId="164"/>
    <tableColumn id="4" xr3:uid="{F97492EE-E2E6-4F63-9F59-1E847707DE0A}" name="Urlaubsanspruch _x000a_hier eintragen:" dataDxfId="163"/>
    <tableColumn id="2" xr3:uid="{00000000-0010-0000-0000-000002000000}" name="Gesamt-_x000a_Urlaub" dataDxfId="162">
      <calculatedColumnFormula>IF(ISBLANK(tab_Mitarbeiter[[#This Row],[Mitarbeiter-Name
hier eingeben]]),"",tab_Mitarbeiter[[#This Row],[Urlaubsanspruch 
hier eintragen:]]+tab_Mitarbeiter[[#This Row],[Resturlaub 
Vorjahr eingeben:]]+tab_Mitarbeiter[[#This Row],[Zusatzurlaub 
lt. Vertrag eingeben:]])</calculatedColumnFormula>
    </tableColumn>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DE47F5F-6510-439B-9A00-41BC0367DA87}" name="tab_Ferien" displayName="tab_Ferien" ref="J17:L25" totalsRowShown="0" headerRowDxfId="161" dataDxfId="160">
  <sortState xmlns:xlrd2="http://schemas.microsoft.com/office/spreadsheetml/2017/richdata2" ref="J18:L24">
    <sortCondition ref="J17:J24"/>
  </sortState>
  <tableColumns count="3">
    <tableColumn id="1" xr3:uid="{5C298DF0-528C-433E-94A9-470767BE1DCB}" name="von" dataDxfId="159"/>
    <tableColumn id="2" xr3:uid="{6C215858-71F4-4BC5-9F93-3D35C09798B7}" name="bis" dataDxfId="158"/>
    <tableColumn id="3" xr3:uid="{18B862D1-4372-42A3-9AF8-2339B0D0457D}" name="Ferienbezeichnung" dataDxfId="157"/>
  </tableColumns>
  <tableStyleInfo name="TableStyleMedium17"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17C4324F-91DC-496C-B704-182D5182FBA2}" name="tab_Kuerzel" displayName="tab_Kuerzel" ref="B3:D11" totalsRowShown="0" headerRowDxfId="156" dataDxfId="154" headerRowBorderDxfId="155" tableBorderDxfId="153">
  <tableColumns count="3">
    <tableColumn id="1" xr3:uid="{3A1BFEF3-CAA8-485C-9448-8D6C2F1ECDB2}" name="Fehlzeit-Kürzel" dataDxfId="152"/>
    <tableColumn id="2" xr3:uid="{4A842867-4506-472F-871D-DB3567B8139B}" name="Fehlzeit" dataDxfId="151"/>
    <tableColumn id="3" xr3:uid="{30718844-14EF-46EB-9B9D-A3E57A9FA449}" name="Anzeige" dataDxfId="150">
      <calculatedColumnFormula>B4&amp;"  "&amp;C4</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7C2261A-315B-43D6-9F95-15EC1F943E8C}" name="tab_UrlaubProMonat" displayName="tab_UrlaubProMonat" ref="C3:S6" totalsRowShown="0" headerRowDxfId="149" dataDxfId="147" headerRowBorderDxfId="148" tableBorderDxfId="146">
  <tableColumns count="17">
    <tableColumn id="1" xr3:uid="{EDBCD33F-AAC3-4B6C-B347-C6CBE1BBE7A7}" name="Mitarbeiter" dataDxfId="145">
      <calculatedColumnFormula>VLOOKUP($B4,tab_Mitarbeiter[],4,0)</calculatedColumnFormula>
    </tableColumn>
    <tableColumn id="2" xr3:uid="{60775AA5-4D61-4808-858E-5C40FC1321D8}" name="Urlaubs-_x000a_Anspruch" dataDxfId="144">
      <calculatedColumnFormula>VLOOKUP($B4,tab_Mitarbeiter[],8,0)</calculatedColumnFormula>
    </tableColumn>
    <tableColumn id="3" xr3:uid="{3044949D-B31D-47BD-B366-8C5BE8C1E6A4}" name="Januar" dataDxfId="143">
      <calculatedColumnFormula>VLOOKUP($B4,tab_01[],4,0)</calculatedColumnFormula>
    </tableColumn>
    <tableColumn id="4" xr3:uid="{00824168-C74D-4F12-8F47-9295CF0F4567}" name="Februar" dataDxfId="142">
      <calculatedColumnFormula>VLOOKUP($B4,tab_02[],4,0)</calculatedColumnFormula>
    </tableColumn>
    <tableColumn id="5" xr3:uid="{DE271053-A7CF-437E-8ADB-F77C2B791F82}" name="März" dataDxfId="141"/>
    <tableColumn id="6" xr3:uid="{38795E90-7EC0-4763-8989-E7D263F323C2}" name="April" dataDxfId="140"/>
    <tableColumn id="7" xr3:uid="{AE9A8DAE-BF68-476F-BE92-601DCE7564C1}" name="Mai" dataDxfId="139"/>
    <tableColumn id="8" xr3:uid="{22B19F2D-BBAF-44FF-AB62-F30FEB7A9E57}" name="Juni" dataDxfId="138"/>
    <tableColumn id="9" xr3:uid="{0E0C13E2-F091-4204-97D8-2AB061161318}" name="Juli" dataDxfId="137"/>
    <tableColumn id="10" xr3:uid="{A1EBBD49-7A2E-45D2-A006-EE2DD1C05624}" name="August" dataDxfId="136"/>
    <tableColumn id="11" xr3:uid="{F7E73357-8762-4C89-9B33-A77D72D3E60B}" name="September" dataDxfId="135"/>
    <tableColumn id="12" xr3:uid="{6B2DBD78-1AC0-4DC2-BA12-9EC9962E5C7B}" name="Oktober" dataDxfId="134"/>
    <tableColumn id="13" xr3:uid="{C44E3150-C5E6-488E-B996-CE48154B2EDA}" name="November" dataDxfId="133"/>
    <tableColumn id="14" xr3:uid="{928C94C5-CFD2-4137-A9B7-670F67E1B1BF}" name="Dezember" dataDxfId="132"/>
    <tableColumn id="15" xr3:uid="{27650BCA-ACF4-45AD-AF42-22366523B501}" name="Gesamt-Urlaubstage" dataDxfId="131">
      <calculatedColumnFormula>IF(ISBLANK(Mitarbeiter!$E2),"",(SUM(E4:P4)))</calculatedColumnFormula>
    </tableColumn>
    <tableColumn id="16" xr3:uid="{6ADF5607-760B-49E3-A0D1-E57AA92EA8CE}" name="Rest-Urlaub" dataDxfId="130">
      <calculatedColumnFormula>IFERROR(D4-SUM(E4:P4),"")</calculatedColumnFormula>
    </tableColumn>
    <tableColumn id="17" xr3:uid="{3CD92899-0EFB-4B67-9A05-7BD9131D1DFA}" name="Grafische Übersicht pro Mitarbeiter" dataDxfId="129"/>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C8B50086-18EE-4457-8FB9-2A07547EAB78}" name="tab_Fehlz" displayName="tab_Fehlz" ref="B8:W11" totalsRowShown="0" headerRowDxfId="128" dataDxfId="126" headerRowBorderDxfId="127" tableBorderDxfId="125">
  <autoFilter ref="B8:W11" xr:uid="{C8B50086-18EE-4457-8FB9-2A07547EAB78}"/>
  <tableColumns count="22">
    <tableColumn id="64" xr3:uid="{55715E2A-045E-461A-86A4-01BD7161BBBC}" name="Spalte1" dataDxfId="124"/>
    <tableColumn id="1" xr3:uid="{A6F59735-B4E1-40DD-AE33-3DBA45F42C0B}" name="Spalte2" dataDxfId="123">
      <calculatedColumnFormula>VLOOKUP($B9,tab_Mitarbeiter[],4,0)</calculatedColumnFormula>
    </tableColumn>
    <tableColumn id="2" xr3:uid="{9AAA74D4-D9E7-4F82-8A25-7AC5E23F8D71}" name="Spalte3" dataDxfId="122">
      <calculatedColumnFormula>VLOOKUP($B9,tab_Mitarbeiter[],8,0)</calculatedColumnFormula>
    </tableColumn>
    <tableColumn id="3" xr3:uid="{D870AF89-7B67-4B5E-8FD5-BBD789C86BEB}" name="Spalte4" dataDxfId="121">
      <calculatedColumnFormula>IF(tab_Fehlz[[#This Row],[Spalte2]]=" ","",tab_Fehlz[[#This Row],[Spalte3]]-SUM(F9,O9))</calculatedColumnFormula>
    </tableColumn>
    <tableColumn id="4" xr3:uid="{7DAD3915-7BDC-4EB3-8681-C6C348E1B46F}" name="Spalte5" dataDxfId="120">
      <calculatedColumnFormula>IF($C9 =" ","",VLOOKUP($B9,tab_01[],Fehlzeiten!N$6,0))</calculatedColumnFormula>
    </tableColumn>
    <tableColumn id="5" xr3:uid="{4A66CDC6-950C-4D83-96A1-D78C49FACB53}" name="Spalte6" dataDxfId="119">
      <calculatedColumnFormula>IF($C9 =" ","",VLOOKUP($B9,tab_01[],Fehlzeiten!O$6,0))</calculatedColumnFormula>
    </tableColumn>
    <tableColumn id="6" xr3:uid="{0342CA68-7F5F-4A75-9A48-320A6B583F38}" name="Spalte7" dataDxfId="118">
      <calculatedColumnFormula>IF($C9 =" ","",VLOOKUP($B9,tab_01[],Fehlzeiten!P$6,0))</calculatedColumnFormula>
    </tableColumn>
    <tableColumn id="7" xr3:uid="{85264451-C9CA-40BF-8659-1109092F18D1}" name="Spalte8" dataDxfId="117">
      <calculatedColumnFormula>IF($C9 =" ","",VLOOKUP($B9,tab_01[],Fehlzeiten!Q$6,0))</calculatedColumnFormula>
    </tableColumn>
    <tableColumn id="8" xr3:uid="{3400A8FB-BAED-4E98-B64A-C2996C7D7CE6}" name="Spalte9" dataDxfId="116">
      <calculatedColumnFormula>IF($C9 =" ","",VLOOKUP($B9,tab_01[],Fehlzeiten!R$6,0))</calculatedColumnFormula>
    </tableColumn>
    <tableColumn id="65" xr3:uid="{386C63BD-3E78-43C6-88B7-6D0948781367}" name="Spalte92" dataDxfId="115"/>
    <tableColumn id="66" xr3:uid="{EEE4B155-91F7-4AA9-A4EB-6906EFA48EDF}" name="Spalte93" dataDxfId="114"/>
    <tableColumn id="67" xr3:uid="{BB3974FA-7254-48CA-A14E-143567363CFD}" name="Spalte94" dataDxfId="113"/>
    <tableColumn id="68" xr3:uid="{93E67B1B-EAF6-436D-9C5C-42F360E9D180}" name="Spalte95" dataDxfId="112"/>
    <tableColumn id="9" xr3:uid="{48CBEB24-136B-4F18-8F42-909EDCEBD67D}" name="Spalte10" dataDxfId="111">
      <calculatedColumnFormula>IF($C9=" ","",VLOOKUP($B9,tab_02[],35,0))</calculatedColumnFormula>
    </tableColumn>
    <tableColumn id="10" xr3:uid="{2040F885-BED1-413B-89F0-28DBF0B8AA69}" name="Spalte11" dataDxfId="110">
      <calculatedColumnFormula>IF($C9=" ","",VLOOKUP($B9,tab_02[],36,0))</calculatedColumnFormula>
    </tableColumn>
    <tableColumn id="11" xr3:uid="{937AA573-1F7C-46D2-B3CC-841960A863AC}" name="Spalte12" dataDxfId="109">
      <calculatedColumnFormula>IF($C9=" ","",VLOOKUP($B9,tab_02[],37,0))</calculatedColumnFormula>
    </tableColumn>
    <tableColumn id="12" xr3:uid="{6B6EEFAA-1B27-421F-B275-EC279E4092E8}" name="Spalte13" dataDxfId="108">
      <calculatedColumnFormula>IF($C9=" ","",VLOOKUP($B9,tab_02[],38,0))</calculatedColumnFormula>
    </tableColumn>
    <tableColumn id="13" xr3:uid="{AB64BD86-CBD6-4B94-BC0C-490B65F14A79}" name="Spalte14" dataDxfId="107">
      <calculatedColumnFormula>IF($C9=" ","",VLOOKUP($B9,tab_02[],39,0))</calculatedColumnFormula>
    </tableColumn>
    <tableColumn id="71" xr3:uid="{498DF709-7CF2-4CF1-8184-0A416AF3609A}" name="Spalte922" dataDxfId="106"/>
    <tableColumn id="72" xr3:uid="{C8C97420-E205-47D8-89C5-48D27D69D8D2}" name="Spalte933" dataDxfId="105"/>
    <tableColumn id="73" xr3:uid="{C3E98702-3F1E-439D-A31A-3199A53FB22B}" name="Spalte944" dataDxfId="104"/>
    <tableColumn id="74" xr3:uid="{341F0B9D-F3B8-475C-B64E-907B6940F478}" name="Spalte955" dataDxfId="103"/>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11AA37-4EC5-4434-A5F3-0BB1E10AA1BE}" name="tab_01" displayName="tab_01" ref="B8:AR11" totalsRowShown="0" headerRowDxfId="102" headerRowBorderDxfId="101">
  <autoFilter ref="B8:AR11" xr:uid="{0B11AA37-4EC5-4434-A5F3-0BB1E10AA1BE}"/>
  <tableColumns count="43">
    <tableColumn id="1" xr3:uid="{BAF5E954-C4CD-44E2-9361-985BB25AC76A}" name="Spalte1" dataDxfId="100"/>
    <tableColumn id="2" xr3:uid="{04B2D8F3-F187-4E90-B793-376E6C9455A9}" name="Spalte2" dataDxfId="99">
      <calculatedColumnFormula>VLOOKUP($B9,tab_Mitarbeiter[],4,0)</calculatedColumnFormula>
    </tableColumn>
    <tableColumn id="3" xr3:uid="{1210268E-A127-44A0-9160-5E12F54F67B8}" name="Spalte3" dataDxfId="98">
      <calculatedColumnFormula>VLOOKUP($B9,tab_Mitarbeiter[],8,0)</calculatedColumnFormula>
    </tableColumn>
    <tableColumn id="4" xr3:uid="{28A89DDD-2113-430C-A069-AB9D4FB2E521}" name="Spalte4" dataDxfId="97">
      <calculatedColumnFormula>IF(tab_01[[#This Row],[Spalte2]]=" ","",SUM(tab_01[[#This Row],[Spalte5]:[Spalte35]]))</calculatedColumnFormula>
    </tableColumn>
    <tableColumn id="5" xr3:uid="{36BA749D-F1E1-4DEC-816F-EA294031886A}" name="Spalte5" dataDxfId="96"/>
    <tableColumn id="6" xr3:uid="{9F1BD3AE-135D-480C-B2A7-C8A26C6D28EE}" name="Spalte6" dataDxfId="95"/>
    <tableColumn id="7" xr3:uid="{233DEED7-5E0C-4736-A99F-F64639B56CCF}" name="Spalte7" dataDxfId="94"/>
    <tableColumn id="8" xr3:uid="{4958CCA8-80D6-4085-9BC7-DDE77C52C606}" name="Spalte8" dataDxfId="93"/>
    <tableColumn id="9" xr3:uid="{37B4F150-2241-474E-8124-B2FB78B5047E}" name="Spalte9" dataDxfId="92"/>
    <tableColumn id="10" xr3:uid="{90FE99C7-CA18-4D14-9A34-099798234B0D}" name="Spalte10" dataDxfId="91"/>
    <tableColumn id="11" xr3:uid="{E14628F9-BFE2-4362-A0D8-03BEB9050CCD}" name="Spalte11" dataDxfId="90"/>
    <tableColumn id="12" xr3:uid="{D47710AA-1442-4253-A367-58E6115DAFD3}" name="Spalte12" dataDxfId="89"/>
    <tableColumn id="13" xr3:uid="{0E47169E-38E5-4589-8345-3E693C840949}" name="Spalte13" dataDxfId="88"/>
    <tableColumn id="14" xr3:uid="{976194C2-CC55-4EDE-B68F-0684459DBE20}" name="Spalte14" dataDxfId="87"/>
    <tableColumn id="15" xr3:uid="{35ECA66C-4BEA-4789-BDE1-2639DE8020A6}" name="Spalte15" dataDxfId="86"/>
    <tableColumn id="16" xr3:uid="{7C813DDF-BC84-45FC-801A-9EBFF77D61CD}" name="Spalte16" dataDxfId="85"/>
    <tableColumn id="17" xr3:uid="{D7BD58BF-9DE0-4570-9C5B-AA75C043D450}" name="Spalte17" dataDxfId="84"/>
    <tableColumn id="18" xr3:uid="{52FAC932-DFDF-4735-BFFA-A3360B156900}" name="Spalte18" dataDxfId="83"/>
    <tableColumn id="19" xr3:uid="{02CE8BD2-6BAA-4DEB-949C-08AF406B8478}" name="Spalte19" dataDxfId="82"/>
    <tableColumn id="20" xr3:uid="{EBDE4E55-25FF-4C22-9F23-12CC6416FC99}" name="Spalte20" dataDxfId="81"/>
    <tableColumn id="21" xr3:uid="{3A2736B7-07D9-40D6-83EE-BD538BD4E673}" name="Spalte21" dataDxfId="80"/>
    <tableColumn id="22" xr3:uid="{A1D4706F-232C-4508-88CC-E43D96FDB9A4}" name="Spalte22" dataDxfId="79"/>
    <tableColumn id="23" xr3:uid="{3889B208-6520-4A28-86AC-546E73B99326}" name="Spalte23" dataDxfId="78"/>
    <tableColumn id="24" xr3:uid="{CB70912B-8338-4ED5-B662-88DB855087B9}" name="Spalte24" dataDxfId="77"/>
    <tableColumn id="25" xr3:uid="{D7C20CCE-7EE7-43B0-B2E7-BBE3780A3C38}" name="Spalte25" dataDxfId="76"/>
    <tableColumn id="26" xr3:uid="{2259ECD4-89AC-48E8-B256-5CE1C6D33D16}" name="Spalte26" dataDxfId="75"/>
    <tableColumn id="27" xr3:uid="{F1A06A11-3887-4EBF-B7DD-0CCA2233EF76}" name="Spalte27" dataDxfId="74"/>
    <tableColumn id="28" xr3:uid="{7E228030-5BDF-4530-AB42-57D44CE81C04}" name="Spalte28" dataDxfId="73"/>
    <tableColumn id="29" xr3:uid="{5388E83D-F280-4630-AF0C-CBC6E1DF1F39}" name="Spalte29" dataDxfId="72"/>
    <tableColumn id="30" xr3:uid="{5620F8A9-2AE4-4F48-AE2C-B3C57066CF12}" name="Spalte30" dataDxfId="71"/>
    <tableColumn id="31" xr3:uid="{444ABE83-DAC3-4EE0-A2BE-65B9E991594B}" name="Spalte31" dataDxfId="70"/>
    <tableColumn id="32" xr3:uid="{2DFEA371-3380-4E96-B6E7-1D68F566FD9E}" name="Spalte32" dataDxfId="69"/>
    <tableColumn id="33" xr3:uid="{41B6BD22-633A-484E-BEBE-866FE121A7A4}" name="Spalte33" dataDxfId="68"/>
    <tableColumn id="34" xr3:uid="{70BB42F3-63D8-4DBE-B4E0-E25B23A87C4B}" name="Spalte34" dataDxfId="67"/>
    <tableColumn id="35" xr3:uid="{91C60030-C8DB-4298-8ABB-2552EEE1B4EA}" name="Spalte35" dataDxfId="66"/>
    <tableColumn id="36" xr3:uid="{A79B6493-6228-4410-AD9A-1C3D0B727291}" name="Spalte36" dataDxfId="65">
      <calculatedColumnFormula>IFERROR(tab_01[[#This Row],[Spalte3]]-tab_01[[#This Row],[Spalte4]],"")</calculatedColumnFormula>
    </tableColumn>
    <tableColumn id="37" xr3:uid="{6CF0527D-B7AA-4307-9AED-CA8DAFD0C040}" name="Spalte37" dataDxfId="64">
      <calculatedColumnFormula>IF(SUM($F9:$AJ9)=0,"",SUM($F9:$AJ9))</calculatedColumnFormula>
    </tableColumn>
    <tableColumn id="38" xr3:uid="{83FBD86B-E46D-4359-B397-60A6B1F80131}" name="Spalte38" dataDxfId="63">
      <calculatedColumnFormula>IF(COUNTIF($F9:$AJ9,AM$7)=0,"",COUNTIF($F9:$AJ9,AM$7))</calculatedColumnFormula>
    </tableColumn>
    <tableColumn id="39" xr3:uid="{087DDD8E-01D4-4C66-8069-9D8ABB02F5FE}" name="Spalte39" dataDxfId="62">
      <calculatedColumnFormula>IF(COUNTIF($F9:$AJ9,AN$7)=0,"",COUNTIF($F9:$AJ9,AN$7))</calculatedColumnFormula>
    </tableColumn>
    <tableColumn id="40" xr3:uid="{95FA6541-614F-4CCD-B2DE-AB40C1EC3417}" name="Spalte40" dataDxfId="61">
      <calculatedColumnFormula>IF(COUNTIF($F9:$AJ9,AO$7)=0,"",COUNTIF($F9:$AJ9,AO$7))</calculatedColumnFormula>
    </tableColumn>
    <tableColumn id="41" xr3:uid="{D8CE5C34-B6D4-4BEE-AEDE-F3B4783E3E2E}" name="Spalte41" dataDxfId="60">
      <calculatedColumnFormula>IF(COUNTIF($F9:$AJ9,AP$7)=0,"",COUNTIF($F9:$AJ9,AP$7))</calculatedColumnFormula>
    </tableColumn>
    <tableColumn id="42" xr3:uid="{B6A76A44-7595-4667-8CFA-14D223CA29BB}" name="Spalte42" dataDxfId="59">
      <calculatedColumnFormula>IF(COUNTIF($F9:$AJ9,AQ$7)=0,"",COUNTIF($F9:$AJ9,AQ$7))</calculatedColumnFormula>
    </tableColumn>
    <tableColumn id="43" xr3:uid="{47DE3018-B032-4DBE-86C4-CE034553E75E}" name="Spalte43" dataDxfId="58">
      <calculatedColumnFormula>IF(COUNTIF($F9:$AJ9,AR$7)=0,"",COUNTIF($F9:$AJ9,AR$7))</calculatedColumn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D96C400-1242-4CE9-AC3B-C4998C7CA786}" name="tab_02" displayName="tab_02" ref="B8:AP11" totalsRowShown="0" headerRowDxfId="57" headerRowBorderDxfId="56" tableBorderDxfId="55">
  <autoFilter ref="B8:AP11" xr:uid="{1D96C400-1242-4CE9-AC3B-C4998C7CA786}"/>
  <tableColumns count="41">
    <tableColumn id="37" xr3:uid="{49513A83-11AD-41AC-AB64-78522AE478F6}" name="Spalte1" dataDxfId="54"/>
    <tableColumn id="1" xr3:uid="{3C89A41F-8935-4A64-B67A-4CB20EA54CFD}" name="Spalte2" dataDxfId="53">
      <calculatedColumnFormula>VLOOKUP($B9,tab_Mitarbeiter[],4,0)</calculatedColumnFormula>
    </tableColumn>
    <tableColumn id="2" xr3:uid="{1F91FBFA-2D26-49DC-BD1B-7E812F48447E}" name="Spalte3" dataDxfId="52">
      <calculatedColumnFormula>VLOOKUP($B9,tab_01[],36,0)</calculatedColumnFormula>
    </tableColumn>
    <tableColumn id="41" xr3:uid="{28671709-AC49-4530-83FC-2C441CF5D898}" name="Spalte4" dataDxfId="51">
      <calculatedColumnFormula>IF(tab_02[[#This Row],[Spalte2]]=" ","",SUM(tab_02[[#This Row],[Spalte5]:[Spalte39]]))</calculatedColumnFormula>
    </tableColumn>
    <tableColumn id="3" xr3:uid="{4E014382-4E5D-4426-B119-28F09887F29C}" name="Spalte5" dataDxfId="50"/>
    <tableColumn id="4" xr3:uid="{75882CC9-8E1F-4062-A251-0E971645C288}" name="Spalte6" dataDxfId="49"/>
    <tableColumn id="5" xr3:uid="{22423B23-974D-47CF-83FD-3FFABEBB303E}" name="Spalte7" dataDxfId="48"/>
    <tableColumn id="6" xr3:uid="{17CE4F77-3B63-4E79-BB60-F48EB51C2819}" name="Spalte8" dataDxfId="47"/>
    <tableColumn id="7" xr3:uid="{98E0B442-4825-4252-87D4-C8E5C8397F63}" name="Spalte9" dataDxfId="46"/>
    <tableColumn id="8" xr3:uid="{5BDBEDAC-F6E1-4007-AB84-64E646BC7FE6}" name="Spalte10" dataDxfId="45"/>
    <tableColumn id="9" xr3:uid="{815C06AB-AF0A-49D0-A52C-DE739AA251D7}" name="Spalte11" dataDxfId="44"/>
    <tableColumn id="10" xr3:uid="{D8EF38B2-50D9-4566-A115-9291F3096220}" name="Spalte12" dataDxfId="43"/>
    <tableColumn id="11" xr3:uid="{5DD2B4CF-55EB-465D-BC38-DB7DEBEBE978}" name="Spalte13" dataDxfId="42"/>
    <tableColumn id="12" xr3:uid="{CE81D81A-6DC0-42FE-8F81-FB1C216EE5FB}" name="Spalte14" dataDxfId="41"/>
    <tableColumn id="13" xr3:uid="{1315D0E1-7289-4204-898B-458C01BD6CBF}" name="Spalte15" dataDxfId="40"/>
    <tableColumn id="14" xr3:uid="{4E484D10-4B39-4F78-8309-5BB0B7752CE1}" name="Spalte16" dataDxfId="39"/>
    <tableColumn id="15" xr3:uid="{E4C9C753-D9A8-46A1-BD9F-75EFEF80CED0}" name="Spalte17" dataDxfId="38"/>
    <tableColumn id="16" xr3:uid="{6024C7B1-346E-4279-B73C-3FFC190AC561}" name="Spalte18" dataDxfId="37"/>
    <tableColumn id="17" xr3:uid="{8EF0C14D-9EBE-4180-B337-98EF29513931}" name="Spalte19" dataDxfId="36"/>
    <tableColumn id="18" xr3:uid="{0CF97145-051C-4B99-9CF8-85B71CD72D84}" name="Spalte20" dataDxfId="35"/>
    <tableColumn id="19" xr3:uid="{2CFA4A93-F47F-4CFE-8675-E9339A6DC666}" name="Spalte21" dataDxfId="34"/>
    <tableColumn id="20" xr3:uid="{4094448D-D4F7-4B1F-86FC-B2BC49C0DE50}" name="Spalte22" dataDxfId="33"/>
    <tableColumn id="21" xr3:uid="{D3A1D3CC-59D5-4BBB-97AA-55A82EEB3CC8}" name="Spalte23" dataDxfId="32"/>
    <tableColumn id="22" xr3:uid="{786EF689-65E3-401E-9425-E51C3D9838B1}" name="Spalte24" dataDxfId="31"/>
    <tableColumn id="23" xr3:uid="{44C18867-443F-4A87-9A8B-199006178A64}" name="Spalte25" dataDxfId="30"/>
    <tableColumn id="24" xr3:uid="{5801081B-4212-44A8-8996-5AFD86DC8DF2}" name="Spalte26" dataDxfId="29"/>
    <tableColumn id="25" xr3:uid="{16BB85B9-9052-4FA8-94B9-51C31311DE6C}" name="Spalte27" dataDxfId="28"/>
    <tableColumn id="26" xr3:uid="{742DEAE6-9F13-4C76-98A5-ED57BC3C6AED}" name="Spalte28" dataDxfId="27"/>
    <tableColumn id="27" xr3:uid="{56B79F3F-F731-40E8-91A7-4CBDA9560C93}" name="Spalte29" dataDxfId="26"/>
    <tableColumn id="28" xr3:uid="{296AFEA3-04AC-4641-8950-23C302E998FF}" name="Spalte30" dataDxfId="25"/>
    <tableColumn id="29" xr3:uid="{F3B04897-2506-467B-8997-DA6327D377A8}" name="Spalte31" dataDxfId="24"/>
    <tableColumn id="30" xr3:uid="{2EB8A9F3-28CF-4113-81AA-15A3F0F4927D}" name="Spalte32" dataDxfId="23"/>
    <tableColumn id="38" xr3:uid="{A7254245-1E6C-4C4B-9619-D729B8D9A919}" name="Spalte39" dataDxfId="22"/>
    <tableColumn id="31" xr3:uid="{76ECC98A-0EAB-4EC3-BE7F-DB46CA1A0B77}" name="Spalte33" dataDxfId="21">
      <calculatedColumnFormula>IFERROR(tab_02[[#This Row],[Spalte3]]-tab_02[[#This Row],[Spalte4]],"")</calculatedColumnFormula>
    </tableColumn>
    <tableColumn id="32" xr3:uid="{8732EC3C-9D5D-4413-BB99-ADD6F6FD3DD8}" name="Spalte34" dataDxfId="20">
      <calculatedColumnFormula>IF(SUM($F9:$AG9)=0,"",SUM($F9:$AG9))</calculatedColumnFormula>
    </tableColumn>
    <tableColumn id="33" xr3:uid="{E19DC8DD-230E-4E8B-9303-B3EECFFDF8BC}" name="Spalte35" dataDxfId="19">
      <calculatedColumnFormula>IF(COUNTIF($F9:$AG9,AK$7)=0,"",COUNTIF($F9:$AG9,AK$7))</calculatedColumnFormula>
    </tableColumn>
    <tableColumn id="34" xr3:uid="{F5359893-55A7-427D-A8B9-57454A5436C6}" name="Spalte36" dataDxfId="18">
      <calculatedColumnFormula>IF(COUNTIF($F9:$AG9,AL$7)=0,"",COUNTIF($F9:$AG9,AL$7))</calculatedColumnFormula>
    </tableColumn>
    <tableColumn id="35" xr3:uid="{CD2A08AC-3A63-446D-99A4-36B17578855A}" name="Spalte37" dataDxfId="17">
      <calculatedColumnFormula>IF(COUNTIF($F9:$AG9,AM$7)=0,"",COUNTIF($F9:$AG9,AM$7))</calculatedColumnFormula>
    </tableColumn>
    <tableColumn id="36" xr3:uid="{2677FDED-AB51-44DF-A154-240B04BC9C27}" name="Spalte38" dataDxfId="16">
      <calculatedColumnFormula>IF(COUNTIF($F9:$AG9,AN$7)=0,"",COUNTIF($F9:$AG9,AN$7))</calculatedColumnFormula>
    </tableColumn>
    <tableColumn id="39" xr3:uid="{9B35D757-732F-4499-BA97-D2F8D637A604}" name="Spalte392">
      <calculatedColumnFormula>IF(COUNTIF($F9:$AG9,AO$7)=0,"",COUNTIF($F9:$AG9,AO$7))</calculatedColumnFormula>
    </tableColumn>
    <tableColumn id="40" xr3:uid="{69BBE78B-B2F4-4B42-A28B-C1B7BCFB9D08}" name="Spalte40">
      <calculatedColumnFormula>IF(COUNTIF($F9:$AG9,AP$7)=0,"",COUNTIF($F9:$AG9,AP$7))</calculatedColumnFormula>
    </tableColumn>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fo@schwed.org" TargetMode="External"/><Relationship Id="rId1" Type="http://schemas.openxmlformats.org/officeDocument/2006/relationships/hyperlink" Target="http://www.schwed.org/"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B80AD-C0EE-4B41-9A8F-D00FB68DD3E1}">
  <sheetPr codeName="Tabelle21">
    <tabColor rgb="FF7A183F"/>
  </sheetPr>
  <dimension ref="B1:O42"/>
  <sheetViews>
    <sheetView showGridLines="0" showRowColHeaders="0" tabSelected="1" zoomScale="85" zoomScaleNormal="85" workbookViewId="0">
      <selection activeCell="V6" sqref="V6"/>
    </sheetView>
  </sheetViews>
  <sheetFormatPr baseColWidth="10" defaultColWidth="10.85546875" defaultRowHeight="15" x14ac:dyDescent="0.25"/>
  <cols>
    <col min="1" max="1" width="10.85546875" style="131"/>
    <col min="2" max="2" width="6.7109375" style="131" customWidth="1"/>
    <col min="3" max="3" width="21.7109375" style="131" customWidth="1"/>
    <col min="4" max="4" width="28.5703125" style="131" customWidth="1"/>
    <col min="5" max="5" width="15.28515625" style="131" customWidth="1"/>
    <col min="6" max="6" width="8.140625" style="131" customWidth="1"/>
    <col min="7" max="7" width="8.85546875" style="131" customWidth="1"/>
    <col min="8" max="16384" width="10.85546875" style="131"/>
  </cols>
  <sheetData>
    <row r="1" spans="2:15" ht="45.6" customHeight="1" x14ac:dyDescent="0.25">
      <c r="B1" s="130" t="s">
        <v>2</v>
      </c>
    </row>
    <row r="2" spans="2:15" ht="30" customHeight="1" x14ac:dyDescent="0.25">
      <c r="B2" s="132" t="s">
        <v>156</v>
      </c>
      <c r="C2" s="133"/>
      <c r="D2" s="133"/>
      <c r="E2" s="133"/>
      <c r="F2" s="133"/>
      <c r="G2" s="133"/>
      <c r="H2" s="133"/>
      <c r="I2" s="133"/>
      <c r="J2" s="133"/>
      <c r="K2" s="133"/>
    </row>
    <row r="3" spans="2:15" s="137" customFormat="1" ht="18" x14ac:dyDescent="0.25">
      <c r="B3" s="134" t="s">
        <v>6</v>
      </c>
      <c r="C3" s="135" t="s">
        <v>4</v>
      </c>
      <c r="D3" s="135"/>
      <c r="E3" s="136" t="s">
        <v>7</v>
      </c>
      <c r="H3" s="138"/>
      <c r="I3" s="138"/>
      <c r="J3" s="138"/>
      <c r="K3" s="138"/>
    </row>
    <row r="4" spans="2:15" s="137" customFormat="1" ht="18" x14ac:dyDescent="0.25">
      <c r="B4" s="134" t="s">
        <v>6</v>
      </c>
      <c r="C4" s="135" t="s">
        <v>5</v>
      </c>
      <c r="E4" s="129" t="s">
        <v>8</v>
      </c>
      <c r="F4" s="138"/>
      <c r="G4" s="138"/>
      <c r="H4" s="138"/>
      <c r="I4" s="138"/>
      <c r="J4" s="138"/>
      <c r="K4" s="138"/>
    </row>
    <row r="5" spans="2:15" s="137" customFormat="1" ht="18" x14ac:dyDescent="0.25">
      <c r="B5" s="134"/>
      <c r="C5" s="135"/>
      <c r="E5" s="129"/>
      <c r="F5" s="138"/>
      <c r="G5" s="138"/>
      <c r="H5" s="138"/>
      <c r="I5" s="138"/>
      <c r="J5" s="138"/>
      <c r="K5" s="138"/>
    </row>
    <row r="6" spans="2:15" s="137" customFormat="1" x14ac:dyDescent="0.25">
      <c r="B6" s="253" t="s">
        <v>73</v>
      </c>
      <c r="C6" s="253"/>
      <c r="D6" s="253"/>
      <c r="E6" s="253"/>
      <c r="F6" s="253"/>
      <c r="G6" s="253"/>
      <c r="H6" s="253"/>
      <c r="I6" s="253"/>
      <c r="J6" s="253"/>
      <c r="K6" s="253"/>
      <c r="L6" s="253"/>
      <c r="M6" s="253"/>
      <c r="N6" s="253"/>
      <c r="O6" s="253"/>
    </row>
    <row r="7" spans="2:15" s="137" customFormat="1" ht="18" x14ac:dyDescent="0.25">
      <c r="B7" s="134"/>
      <c r="C7" s="135"/>
      <c r="E7" s="129"/>
      <c r="F7" s="138"/>
      <c r="G7" s="138"/>
      <c r="H7" s="138"/>
      <c r="I7" s="138"/>
      <c r="J7" s="138"/>
      <c r="K7" s="138"/>
    </row>
    <row r="8" spans="2:15" s="137" customFormat="1" ht="18" x14ac:dyDescent="0.25">
      <c r="B8" s="134"/>
      <c r="C8" s="135"/>
      <c r="E8" s="129"/>
      <c r="F8" s="138"/>
      <c r="G8" s="138"/>
      <c r="H8" s="138"/>
      <c r="I8" s="138"/>
      <c r="J8" s="138"/>
      <c r="K8" s="138"/>
    </row>
    <row r="9" spans="2:15" s="137" customFormat="1" ht="18" x14ac:dyDescent="0.25">
      <c r="B9" s="134"/>
      <c r="C9" s="135"/>
      <c r="E9" s="129"/>
      <c r="F9" s="138"/>
      <c r="G9" s="138"/>
      <c r="H9" s="138"/>
      <c r="I9" s="138"/>
      <c r="J9" s="138"/>
      <c r="K9" s="138"/>
    </row>
    <row r="10" spans="2:15" s="137" customFormat="1" ht="18" x14ac:dyDescent="0.25">
      <c r="B10" s="134"/>
      <c r="C10" s="135"/>
      <c r="E10" s="129"/>
      <c r="F10" s="138"/>
      <c r="G10" s="138"/>
      <c r="H10" s="138"/>
      <c r="I10" s="138"/>
      <c r="J10" s="138"/>
      <c r="K10" s="138"/>
    </row>
    <row r="11" spans="2:15" s="137" customFormat="1" ht="18" x14ac:dyDescent="0.25">
      <c r="B11" s="134"/>
      <c r="C11" s="135"/>
      <c r="E11" s="129"/>
      <c r="F11" s="138"/>
      <c r="G11" s="138"/>
      <c r="H11" s="138"/>
      <c r="I11" s="138"/>
      <c r="J11" s="138"/>
      <c r="K11" s="138"/>
    </row>
    <row r="12" spans="2:15" s="137" customFormat="1" ht="18" x14ac:dyDescent="0.25">
      <c r="B12" s="134"/>
      <c r="C12" s="135"/>
      <c r="E12" s="129"/>
      <c r="F12" s="138"/>
      <c r="G12" s="138"/>
      <c r="H12" s="138"/>
      <c r="I12" s="138"/>
      <c r="J12" s="138"/>
      <c r="K12" s="138"/>
    </row>
    <row r="13" spans="2:15" ht="45.6" customHeight="1" x14ac:dyDescent="0.25">
      <c r="B13" s="130"/>
    </row>
    <row r="14" spans="2:15" ht="45.6" customHeight="1" x14ac:dyDescent="0.25">
      <c r="B14" s="130"/>
    </row>
    <row r="15" spans="2:15" ht="45.6" customHeight="1" x14ac:dyDescent="0.25">
      <c r="B15" s="130"/>
    </row>
    <row r="16" spans="2:15" ht="45.6" customHeight="1" x14ac:dyDescent="0.25">
      <c r="B16" s="130"/>
    </row>
    <row r="17" spans="2:11" ht="45.6" customHeight="1" x14ac:dyDescent="0.25">
      <c r="B17" s="130"/>
    </row>
    <row r="19" spans="2:11" ht="18.75" x14ac:dyDescent="0.25">
      <c r="B19" s="139"/>
    </row>
    <row r="20" spans="2:11" ht="18.75" x14ac:dyDescent="0.25">
      <c r="B20" s="139"/>
    </row>
    <row r="21" spans="2:11" x14ac:dyDescent="0.25">
      <c r="B21" s="140"/>
    </row>
    <row r="22" spans="2:11" x14ac:dyDescent="0.25">
      <c r="B22" s="141"/>
    </row>
    <row r="23" spans="2:11" ht="25.15" customHeight="1" x14ac:dyDescent="0.25">
      <c r="B23" s="142"/>
    </row>
    <row r="24" spans="2:11" x14ac:dyDescent="0.25">
      <c r="C24" s="143"/>
    </row>
    <row r="25" spans="2:11" x14ac:dyDescent="0.25">
      <c r="B25" s="141"/>
    </row>
    <row r="26" spans="2:11" s="144" customFormat="1" ht="25.15" customHeight="1" x14ac:dyDescent="0.25">
      <c r="B26" s="140"/>
    </row>
    <row r="27" spans="2:11" ht="101.45" customHeight="1" x14ac:dyDescent="0.25">
      <c r="B27" s="252"/>
      <c r="C27" s="252"/>
      <c r="D27" s="252"/>
      <c r="E27" s="252"/>
      <c r="F27" s="252"/>
      <c r="G27" s="252"/>
      <c r="H27" s="252"/>
      <c r="I27" s="252"/>
      <c r="J27" s="252"/>
      <c r="K27" s="252"/>
    </row>
    <row r="28" spans="2:11" ht="25.15" customHeight="1" x14ac:dyDescent="0.25">
      <c r="B28" s="145"/>
    </row>
    <row r="29" spans="2:11" ht="25.15" customHeight="1" x14ac:dyDescent="0.25">
      <c r="B29" s="140"/>
    </row>
    <row r="30" spans="2:11" x14ac:dyDescent="0.25">
      <c r="C30" s="143"/>
    </row>
    <row r="31" spans="2:11" ht="18.75" x14ac:dyDescent="0.25">
      <c r="B31" s="139"/>
    </row>
    <row r="32" spans="2:11" ht="18.75" x14ac:dyDescent="0.25">
      <c r="B32" s="139"/>
    </row>
    <row r="33" spans="2:11" x14ac:dyDescent="0.25">
      <c r="B33" s="146"/>
    </row>
    <row r="34" spans="2:11" x14ac:dyDescent="0.25">
      <c r="B34" s="146"/>
    </row>
    <row r="35" spans="2:11" x14ac:dyDescent="0.25">
      <c r="B35" s="146"/>
      <c r="C35" s="25"/>
    </row>
    <row r="36" spans="2:11" x14ac:dyDescent="0.25">
      <c r="B36" s="146"/>
    </row>
    <row r="37" spans="2:11" x14ac:dyDescent="0.25">
      <c r="B37" s="146"/>
    </row>
    <row r="41" spans="2:11" s="137" customFormat="1" ht="18" x14ac:dyDescent="0.25">
      <c r="B41" s="134"/>
      <c r="C41" s="135"/>
      <c r="D41" s="135"/>
      <c r="F41" s="147"/>
      <c r="G41" s="138"/>
      <c r="I41" s="138"/>
      <c r="J41" s="138"/>
      <c r="K41" s="138"/>
    </row>
    <row r="42" spans="2:11" x14ac:dyDescent="0.25">
      <c r="C42" s="148"/>
      <c r="D42" s="148"/>
      <c r="E42" s="148"/>
    </row>
  </sheetData>
  <sheetProtection algorithmName="SHA-512" hashValue="42EEFkRDiaweIRCWan4NhKzPFFiRj9xFmlBUta9/kvGbgKvIAQTbrw/O5dLnuPZ47JTNTllAjBMnEIKXoq4a1Q==" saltValue="uCOJZ/RwE8SVK+V/oakXeA==" spinCount="100000" sheet="1" objects="1" scenarios="1" selectLockedCells="1"/>
  <mergeCells count="2">
    <mergeCell ref="B27:K27"/>
    <mergeCell ref="B6:O6"/>
  </mergeCells>
  <hyperlinks>
    <hyperlink ref="E3" r:id="rId1" xr:uid="{1A4ACDE9-FD09-456C-8D7F-F7EAC0BBDF21}"/>
    <hyperlink ref="E4" r:id="rId2" xr:uid="{9C74981D-0E0A-4765-8CF7-2E9248C7DB54}"/>
  </hyperlinks>
  <pageMargins left="0.7" right="0.7" top="0.78740157499999996" bottom="0.78740157499999996" header="0.3" footer="0.3"/>
  <pageSetup paperSize="9"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25" r:id="rId6" name="Label 1">
              <controlPr defaultSize="0" autoFill="0" autoLine="0" autoPict="0">
                <anchor moveWithCells="1" sizeWithCells="1">
                  <from>
                    <xdr:col>14</xdr:col>
                    <xdr:colOff>361950</xdr:colOff>
                    <xdr:row>0</xdr:row>
                    <xdr:rowOff>219075</xdr:rowOff>
                  </from>
                  <to>
                    <xdr:col>18</xdr:col>
                    <xdr:colOff>114300</xdr:colOff>
                    <xdr:row>7</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9">
    <pageSetUpPr fitToPage="1"/>
  </sheetPr>
  <dimension ref="B1:AV11"/>
  <sheetViews>
    <sheetView showGridLines="0" showRowColHeaders="0" zoomScale="80" zoomScaleNormal="80" zoomScalePageLayoutView="55" workbookViewId="0">
      <pane xSplit="5" ySplit="8" topLeftCell="F9" activePane="bottomRight" state="frozen"/>
      <selection activeCell="F9" sqref="F9"/>
      <selection pane="topRight" activeCell="F9" sqref="F9"/>
      <selection pane="bottomLeft" activeCell="F9" sqref="F9"/>
      <selection pane="bottomRight" activeCell="F9" sqref="F9"/>
    </sheetView>
  </sheetViews>
  <sheetFormatPr baseColWidth="10" defaultColWidth="10.85546875" defaultRowHeight="19.899999999999999" customHeight="1" x14ac:dyDescent="0.25"/>
  <cols>
    <col min="1" max="1" width="6.7109375" style="32" customWidth="1"/>
    <col min="2" max="2" width="6.7109375" style="6" customWidth="1"/>
    <col min="3" max="3" width="22.7109375" style="35" customWidth="1"/>
    <col min="4" max="4" width="10.7109375" style="36" customWidth="1"/>
    <col min="5" max="5" width="10.7109375" style="7" customWidth="1"/>
    <col min="6" max="36" width="5.7109375" style="37" customWidth="1"/>
    <col min="37" max="37" width="10.7109375" style="37" customWidth="1"/>
    <col min="38" max="42" width="5.7109375" style="37" customWidth="1"/>
    <col min="43" max="44" width="5.7109375" style="32" customWidth="1"/>
    <col min="45" max="45" width="10.85546875" style="32"/>
    <col min="46" max="46" width="23.5703125" style="32" bestFit="1" customWidth="1"/>
    <col min="47" max="16384" width="10.85546875" style="32"/>
  </cols>
  <sheetData>
    <row r="1" spans="2:48" s="34" customFormat="1" ht="19.899999999999999" customHeight="1" x14ac:dyDescent="0.25">
      <c r="B1" s="6"/>
      <c r="C1"/>
      <c r="D1"/>
      <c r="E1" s="263">
        <f>Feiertage!B2</f>
        <v>45658</v>
      </c>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c r="AJ1" s="263"/>
      <c r="AL1" s="121" t="s">
        <v>60</v>
      </c>
      <c r="AM1" s="122"/>
      <c r="AN1" s="122"/>
      <c r="AO1" s="123"/>
      <c r="AP1" s="203" t="str">
        <f>IF(ISBLANK(Fehlzeiten!$D$6),"",Fehlzeiten!$D$6)</f>
        <v>SU  Sonderurlaub</v>
      </c>
    </row>
    <row r="2" spans="2:48" s="34" customFormat="1" ht="19.899999999999999" customHeight="1" x14ac:dyDescent="0.25">
      <c r="B2" s="6"/>
      <c r="C2"/>
      <c r="D2"/>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c r="AH2" s="263"/>
      <c r="AI2" s="263"/>
      <c r="AJ2" s="263"/>
      <c r="AL2" s="121" t="s">
        <v>64</v>
      </c>
      <c r="AM2" s="122"/>
      <c r="AN2" s="122"/>
      <c r="AO2" s="123"/>
      <c r="AP2" s="204" t="str">
        <f>IF(ISBLANK(Fehlzeiten!$D$7),"",Fehlzeiten!$D$7)</f>
        <v>UU  Unbez. Urlaub</v>
      </c>
    </row>
    <row r="3" spans="2:48" s="34" customFormat="1" ht="19.899999999999999" customHeight="1" x14ac:dyDescent="0.25">
      <c r="C3"/>
      <c r="D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c r="AG3" s="263"/>
      <c r="AH3" s="263"/>
      <c r="AI3" s="263"/>
      <c r="AJ3" s="263"/>
      <c r="AL3" s="205" t="str">
        <f>Fehlzeiten!$D$4</f>
        <v>K  Krank</v>
      </c>
      <c r="AM3" s="122"/>
      <c r="AN3" s="122"/>
      <c r="AO3" s="123"/>
      <c r="AP3" s="188" t="str">
        <f>IF(ISBLANK(Fehlzeiten!$D$8),"",Fehlzeiten!$D$8)</f>
        <v>x  Text</v>
      </c>
    </row>
    <row r="4" spans="2:48" s="34" customFormat="1" ht="19.899999999999999" customHeight="1" x14ac:dyDescent="0.25">
      <c r="C4"/>
      <c r="D4"/>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L4" s="206" t="str">
        <f>IF(ISBLANK(Fehlzeiten!$D$5),"",Fehlzeiten!$D$5)</f>
        <v>F  Fortbildung</v>
      </c>
      <c r="AM4" s="122"/>
      <c r="AN4" s="122"/>
      <c r="AO4" s="123"/>
      <c r="AP4" s="188" t="str">
        <f>IF(ISBLANK(Fehlzeiten!$D$9),"",Fehlzeiten!$D$9)</f>
        <v>y  Text</v>
      </c>
    </row>
    <row r="5" spans="2:48" customFormat="1" ht="19.899999999999999" customHeight="1" x14ac:dyDescent="0.25">
      <c r="E5" s="88" t="s">
        <v>145</v>
      </c>
      <c r="F5" s="207">
        <f t="shared" ref="F5" si="0">WEEKNUM(F7,21)</f>
        <v>1</v>
      </c>
      <c r="G5" s="208" t="str">
        <f>IF(WEEKNUM(G7,21)=WEEKNUM(F7,21),"",WEEKNUM(G7,21))</f>
        <v/>
      </c>
      <c r="H5" s="208" t="str">
        <f>IF(WEEKNUM(H7,21)=WEEKNUM(G7,21),"",WEEKNUM(H7,21))</f>
        <v/>
      </c>
      <c r="I5" s="208" t="str">
        <f t="shared" ref="I5:AJ5" si="1">IF(WEEKNUM(I7,21)=WEEKNUM(H7,21),"",WEEKNUM(I7,21))</f>
        <v/>
      </c>
      <c r="J5" s="208" t="str">
        <f t="shared" si="1"/>
        <v/>
      </c>
      <c r="K5" s="208">
        <f t="shared" si="1"/>
        <v>2</v>
      </c>
      <c r="L5" s="208" t="str">
        <f t="shared" si="1"/>
        <v/>
      </c>
      <c r="M5" s="208" t="str">
        <f t="shared" si="1"/>
        <v/>
      </c>
      <c r="N5" s="208" t="str">
        <f t="shared" si="1"/>
        <v/>
      </c>
      <c r="O5" s="208" t="str">
        <f t="shared" si="1"/>
        <v/>
      </c>
      <c r="P5" s="208" t="str">
        <f t="shared" si="1"/>
        <v/>
      </c>
      <c r="Q5" s="208" t="str">
        <f t="shared" si="1"/>
        <v/>
      </c>
      <c r="R5" s="208">
        <f t="shared" si="1"/>
        <v>3</v>
      </c>
      <c r="S5" s="208" t="str">
        <f t="shared" si="1"/>
        <v/>
      </c>
      <c r="T5" s="208" t="str">
        <f t="shared" si="1"/>
        <v/>
      </c>
      <c r="U5" s="208" t="str">
        <f t="shared" si="1"/>
        <v/>
      </c>
      <c r="V5" s="208" t="str">
        <f t="shared" si="1"/>
        <v/>
      </c>
      <c r="W5" s="208" t="str">
        <f t="shared" si="1"/>
        <v/>
      </c>
      <c r="X5" s="208" t="str">
        <f t="shared" si="1"/>
        <v/>
      </c>
      <c r="Y5" s="208">
        <f t="shared" si="1"/>
        <v>4</v>
      </c>
      <c r="Z5" s="208" t="str">
        <f t="shared" si="1"/>
        <v/>
      </c>
      <c r="AA5" s="208" t="str">
        <f t="shared" si="1"/>
        <v/>
      </c>
      <c r="AB5" s="208" t="str">
        <f t="shared" si="1"/>
        <v/>
      </c>
      <c r="AC5" s="208" t="str">
        <f t="shared" si="1"/>
        <v/>
      </c>
      <c r="AD5" s="208" t="str">
        <f t="shared" si="1"/>
        <v/>
      </c>
      <c r="AE5" s="208" t="str">
        <f t="shared" si="1"/>
        <v/>
      </c>
      <c r="AF5" s="208">
        <f t="shared" si="1"/>
        <v>5</v>
      </c>
      <c r="AG5" s="208" t="str">
        <f t="shared" si="1"/>
        <v/>
      </c>
      <c r="AH5" s="208" t="str">
        <f t="shared" si="1"/>
        <v/>
      </c>
      <c r="AI5" s="208" t="str">
        <f t="shared" si="1"/>
        <v/>
      </c>
      <c r="AJ5" s="208" t="str">
        <f t="shared" si="1"/>
        <v/>
      </c>
      <c r="AR5" s="32"/>
      <c r="AT5" s="32"/>
      <c r="AV5" s="32"/>
    </row>
    <row r="6" spans="2:48" s="2" customFormat="1" ht="24" customHeight="1" x14ac:dyDescent="0.25">
      <c r="B6" s="63"/>
      <c r="C6" s="38"/>
      <c r="D6" s="104" t="s">
        <v>143</v>
      </c>
      <c r="E6" s="109" t="s">
        <v>140</v>
      </c>
      <c r="F6" s="209">
        <f>E1</f>
        <v>45658</v>
      </c>
      <c r="G6" s="210">
        <f>F6+1</f>
        <v>45659</v>
      </c>
      <c r="H6" s="210">
        <f t="shared" ref="H6:K6" si="2">G6+1</f>
        <v>45660</v>
      </c>
      <c r="I6" s="210">
        <f t="shared" si="2"/>
        <v>45661</v>
      </c>
      <c r="J6" s="210">
        <f t="shared" si="2"/>
        <v>45662</v>
      </c>
      <c r="K6" s="210">
        <f t="shared" si="2"/>
        <v>45663</v>
      </c>
      <c r="L6" s="210">
        <f t="shared" ref="L6:AD6" si="3">K6+1</f>
        <v>45664</v>
      </c>
      <c r="M6" s="210">
        <f t="shared" si="3"/>
        <v>45665</v>
      </c>
      <c r="N6" s="210">
        <f t="shared" si="3"/>
        <v>45666</v>
      </c>
      <c r="O6" s="210">
        <f t="shared" si="3"/>
        <v>45667</v>
      </c>
      <c r="P6" s="210">
        <f t="shared" si="3"/>
        <v>45668</v>
      </c>
      <c r="Q6" s="210">
        <f t="shared" si="3"/>
        <v>45669</v>
      </c>
      <c r="R6" s="210">
        <f t="shared" si="3"/>
        <v>45670</v>
      </c>
      <c r="S6" s="210">
        <f t="shared" si="3"/>
        <v>45671</v>
      </c>
      <c r="T6" s="210">
        <f t="shared" si="3"/>
        <v>45672</v>
      </c>
      <c r="U6" s="210">
        <f t="shared" si="3"/>
        <v>45673</v>
      </c>
      <c r="V6" s="210">
        <f t="shared" si="3"/>
        <v>45674</v>
      </c>
      <c r="W6" s="210">
        <f t="shared" si="3"/>
        <v>45675</v>
      </c>
      <c r="X6" s="210">
        <f t="shared" si="3"/>
        <v>45676</v>
      </c>
      <c r="Y6" s="210">
        <f t="shared" si="3"/>
        <v>45677</v>
      </c>
      <c r="Z6" s="210">
        <f t="shared" si="3"/>
        <v>45678</v>
      </c>
      <c r="AA6" s="210">
        <f t="shared" si="3"/>
        <v>45679</v>
      </c>
      <c r="AB6" s="210">
        <f t="shared" si="3"/>
        <v>45680</v>
      </c>
      <c r="AC6" s="210">
        <f t="shared" si="3"/>
        <v>45681</v>
      </c>
      <c r="AD6" s="210">
        <f t="shared" si="3"/>
        <v>45682</v>
      </c>
      <c r="AE6" s="210">
        <f t="shared" ref="AE6:AJ7" si="4">AD6+1</f>
        <v>45683</v>
      </c>
      <c r="AF6" s="210">
        <f t="shared" si="4"/>
        <v>45684</v>
      </c>
      <c r="AG6" s="210">
        <f t="shared" si="4"/>
        <v>45685</v>
      </c>
      <c r="AH6" s="210">
        <f t="shared" si="4"/>
        <v>45686</v>
      </c>
      <c r="AI6" s="210">
        <f t="shared" si="4"/>
        <v>45687</v>
      </c>
      <c r="AJ6" s="211">
        <f t="shared" si="4"/>
        <v>45688</v>
      </c>
      <c r="AK6" s="46"/>
      <c r="AL6" s="115"/>
      <c r="AM6" s="62"/>
      <c r="AN6" s="60"/>
      <c r="AO6" s="60"/>
      <c r="AP6" s="60"/>
      <c r="AQ6" s="60"/>
      <c r="AR6" s="61"/>
    </row>
    <row r="7" spans="2:48" s="2" customFormat="1" ht="24" customHeight="1" x14ac:dyDescent="0.25">
      <c r="B7" s="87" t="s">
        <v>76</v>
      </c>
      <c r="C7" s="39" t="s">
        <v>0</v>
      </c>
      <c r="D7" s="40" t="s">
        <v>142</v>
      </c>
      <c r="E7" s="89" t="s">
        <v>141</v>
      </c>
      <c r="F7" s="212">
        <f>E1</f>
        <v>45658</v>
      </c>
      <c r="G7" s="213">
        <f>F7+1</f>
        <v>45659</v>
      </c>
      <c r="H7" s="213">
        <f t="shared" ref="H7:K7" si="5">G7+1</f>
        <v>45660</v>
      </c>
      <c r="I7" s="213">
        <f t="shared" si="5"/>
        <v>45661</v>
      </c>
      <c r="J7" s="213">
        <f t="shared" si="5"/>
        <v>45662</v>
      </c>
      <c r="K7" s="213">
        <f t="shared" si="5"/>
        <v>45663</v>
      </c>
      <c r="L7" s="213">
        <f t="shared" ref="L7:AD7" si="6">K7+1</f>
        <v>45664</v>
      </c>
      <c r="M7" s="213">
        <f t="shared" si="6"/>
        <v>45665</v>
      </c>
      <c r="N7" s="213">
        <f t="shared" si="6"/>
        <v>45666</v>
      </c>
      <c r="O7" s="213">
        <f t="shared" si="6"/>
        <v>45667</v>
      </c>
      <c r="P7" s="213">
        <f t="shared" si="6"/>
        <v>45668</v>
      </c>
      <c r="Q7" s="213">
        <f t="shared" si="6"/>
        <v>45669</v>
      </c>
      <c r="R7" s="213">
        <f t="shared" si="6"/>
        <v>45670</v>
      </c>
      <c r="S7" s="213">
        <f t="shared" si="6"/>
        <v>45671</v>
      </c>
      <c r="T7" s="213">
        <f t="shared" si="6"/>
        <v>45672</v>
      </c>
      <c r="U7" s="213">
        <f t="shared" si="6"/>
        <v>45673</v>
      </c>
      <c r="V7" s="213">
        <f t="shared" si="6"/>
        <v>45674</v>
      </c>
      <c r="W7" s="213">
        <f t="shared" si="6"/>
        <v>45675</v>
      </c>
      <c r="X7" s="213">
        <f t="shared" si="6"/>
        <v>45676</v>
      </c>
      <c r="Y7" s="213">
        <f t="shared" si="6"/>
        <v>45677</v>
      </c>
      <c r="Z7" s="213">
        <f t="shared" si="6"/>
        <v>45678</v>
      </c>
      <c r="AA7" s="213">
        <f t="shared" si="6"/>
        <v>45679</v>
      </c>
      <c r="AB7" s="213">
        <f t="shared" si="6"/>
        <v>45680</v>
      </c>
      <c r="AC7" s="213">
        <f t="shared" si="6"/>
        <v>45681</v>
      </c>
      <c r="AD7" s="213">
        <f t="shared" si="6"/>
        <v>45682</v>
      </c>
      <c r="AE7" s="213">
        <f t="shared" ref="AE7:AH7" si="7">AD7+1</f>
        <v>45683</v>
      </c>
      <c r="AF7" s="213">
        <f t="shared" si="7"/>
        <v>45684</v>
      </c>
      <c r="AG7" s="213">
        <f t="shared" si="7"/>
        <v>45685</v>
      </c>
      <c r="AH7" s="213">
        <f t="shared" si="7"/>
        <v>45686</v>
      </c>
      <c r="AI7" s="213">
        <f t="shared" si="4"/>
        <v>45687</v>
      </c>
      <c r="AJ7" s="214">
        <f t="shared" si="4"/>
        <v>45688</v>
      </c>
      <c r="AK7" s="41" t="s">
        <v>1</v>
      </c>
      <c r="AL7" s="126" t="s">
        <v>71</v>
      </c>
      <c r="AM7" s="215" t="str">
        <f>Fehlzeiten!$B$4</f>
        <v>K</v>
      </c>
      <c r="AN7" s="216" t="str">
        <f>IF(ISBLANK(Fehlzeiten!$B$5)," ",Fehlzeiten!$B$5)</f>
        <v>F</v>
      </c>
      <c r="AO7" s="216" t="str">
        <f>IF(ISBLANK(Fehlzeiten!$B$6)," ",Fehlzeiten!$B$6)</f>
        <v>SU</v>
      </c>
      <c r="AP7" s="216" t="str">
        <f>IF(ISBLANK(Fehlzeiten!$B$7)," ",Fehlzeiten!$B$7)</f>
        <v>UU</v>
      </c>
      <c r="AQ7" s="216" t="str">
        <f>IF(ISBLANK(Fehlzeiten!$B$8)," ",Fehlzeiten!$B$8)</f>
        <v>x</v>
      </c>
      <c r="AR7" s="245" t="str">
        <f>IF(ISBLANK(Fehlzeiten!$B$9)," ",Fehlzeiten!$B$9)</f>
        <v>y</v>
      </c>
    </row>
    <row r="8" spans="2:48" s="34" customFormat="1" ht="24" hidden="1" customHeight="1" x14ac:dyDescent="0.25">
      <c r="B8" s="91" t="s">
        <v>75</v>
      </c>
      <c r="C8" s="56" t="s">
        <v>89</v>
      </c>
      <c r="D8" s="56" t="s">
        <v>90</v>
      </c>
      <c r="E8" s="57" t="s">
        <v>91</v>
      </c>
      <c r="F8" s="91" t="s">
        <v>92</v>
      </c>
      <c r="G8" s="56" t="s">
        <v>93</v>
      </c>
      <c r="H8" s="56" t="s">
        <v>94</v>
      </c>
      <c r="I8" s="56" t="s">
        <v>95</v>
      </c>
      <c r="J8" s="56" t="s">
        <v>96</v>
      </c>
      <c r="K8" s="56" t="s">
        <v>97</v>
      </c>
      <c r="L8" s="56" t="s">
        <v>98</v>
      </c>
      <c r="M8" s="56" t="s">
        <v>99</v>
      </c>
      <c r="N8" s="56" t="s">
        <v>100</v>
      </c>
      <c r="O8" s="56" t="s">
        <v>101</v>
      </c>
      <c r="P8" s="56" t="s">
        <v>102</v>
      </c>
      <c r="Q8" s="56" t="s">
        <v>103</v>
      </c>
      <c r="R8" s="56" t="s">
        <v>104</v>
      </c>
      <c r="S8" s="56" t="s">
        <v>105</v>
      </c>
      <c r="T8" s="56" t="s">
        <v>106</v>
      </c>
      <c r="U8" s="56" t="s">
        <v>107</v>
      </c>
      <c r="V8" s="56" t="s">
        <v>108</v>
      </c>
      <c r="W8" s="56" t="s">
        <v>109</v>
      </c>
      <c r="X8" s="56" t="s">
        <v>110</v>
      </c>
      <c r="Y8" s="56" t="s">
        <v>111</v>
      </c>
      <c r="Z8" s="56" t="s">
        <v>112</v>
      </c>
      <c r="AA8" s="56" t="s">
        <v>113</v>
      </c>
      <c r="AB8" s="56" t="s">
        <v>114</v>
      </c>
      <c r="AC8" s="56" t="s">
        <v>115</v>
      </c>
      <c r="AD8" s="56" t="s">
        <v>116</v>
      </c>
      <c r="AE8" s="56" t="s">
        <v>117</v>
      </c>
      <c r="AF8" s="56" t="s">
        <v>118</v>
      </c>
      <c r="AG8" s="56" t="s">
        <v>119</v>
      </c>
      <c r="AH8" s="56" t="s">
        <v>120</v>
      </c>
      <c r="AI8" s="56" t="s">
        <v>121</v>
      </c>
      <c r="AJ8" s="57" t="s">
        <v>122</v>
      </c>
      <c r="AK8" s="116" t="s">
        <v>123</v>
      </c>
      <c r="AL8" s="55" t="s">
        <v>124</v>
      </c>
      <c r="AM8" s="149" t="s">
        <v>125</v>
      </c>
      <c r="AN8" s="149" t="s">
        <v>126</v>
      </c>
      <c r="AO8" s="149" t="s">
        <v>127</v>
      </c>
      <c r="AP8" s="149" t="s">
        <v>128</v>
      </c>
      <c r="AQ8" s="149" t="s">
        <v>159</v>
      </c>
      <c r="AR8" s="246" t="s">
        <v>160</v>
      </c>
    </row>
    <row r="9" spans="2:48" s="34" customFormat="1" ht="24" customHeight="1" x14ac:dyDescent="0.25">
      <c r="B9" s="47">
        <v>1</v>
      </c>
      <c r="C9" s="217" t="str">
        <f>VLOOKUP($B9,tab_Mitarbeiter[],4,0)</f>
        <v>Schwed Anuschka</v>
      </c>
      <c r="D9" s="180">
        <f>VLOOKUP($B9,tab_Mitarbeiter[],8,0)</f>
        <v>35</v>
      </c>
      <c r="E9" s="218">
        <f>IF(tab_01[[#This Row],[Spalte2]]=" ","",SUM(tab_01[[#This Row],[Spalte5]:[Spalte35]]))</f>
        <v>3</v>
      </c>
      <c r="F9" s="112"/>
      <c r="G9" s="112" t="s">
        <v>134</v>
      </c>
      <c r="H9" s="112">
        <v>1</v>
      </c>
      <c r="I9" s="112"/>
      <c r="J9" s="112"/>
      <c r="K9" s="112" t="s">
        <v>57</v>
      </c>
      <c r="L9" s="112"/>
      <c r="M9" s="112"/>
      <c r="N9" s="112"/>
      <c r="O9" s="112"/>
      <c r="P9" s="112"/>
      <c r="Q9" s="112"/>
      <c r="R9" s="112" t="s">
        <v>58</v>
      </c>
      <c r="S9" s="112" t="s">
        <v>58</v>
      </c>
      <c r="T9" s="112"/>
      <c r="U9" s="112" t="s">
        <v>55</v>
      </c>
      <c r="V9" s="112" t="s">
        <v>55</v>
      </c>
      <c r="W9" s="112"/>
      <c r="X9" s="112"/>
      <c r="Y9" s="112"/>
      <c r="Z9" s="112">
        <v>1</v>
      </c>
      <c r="AA9" s="112"/>
      <c r="AB9" s="112"/>
      <c r="AC9" s="112"/>
      <c r="AD9" s="112"/>
      <c r="AE9" s="112"/>
      <c r="AF9" s="112"/>
      <c r="AG9" s="112"/>
      <c r="AH9" s="112" t="s">
        <v>165</v>
      </c>
      <c r="AI9" s="112"/>
      <c r="AJ9" s="114">
        <v>1</v>
      </c>
      <c r="AK9" s="219">
        <f>IFERROR(tab_01[[#This Row],[Spalte3]]-tab_01[[#This Row],[Spalte4]],"")</f>
        <v>32</v>
      </c>
      <c r="AL9" s="220">
        <f>IF(SUM($F9:$AJ9)=0,"",SUM($F9:$AJ9))</f>
        <v>3</v>
      </c>
      <c r="AM9" s="221">
        <f>IF(COUNTIF($F9:$AJ9,AM$7)=0,"",COUNTIF($F9:$AJ9,AM$7))</f>
        <v>2</v>
      </c>
      <c r="AN9" s="221">
        <f t="shared" ref="AN9:AN11" si="8">IF(COUNTIF($F9:$AJ9,AN$7)=0,"",COUNTIF($F9:$AJ9,AN$7))</f>
        <v>1</v>
      </c>
      <c r="AO9" s="221">
        <f t="shared" ref="AO9:AO11" si="9">IF(COUNTIF($F9:$AJ9,AO$7)=0,"",COUNTIF($F9:$AJ9,AO$7))</f>
        <v>2</v>
      </c>
      <c r="AP9" s="221">
        <f t="shared" ref="AP9:AR11" si="10">IF(COUNTIF($F9:$AJ9,AP$7)=0,"",COUNTIF($F9:$AJ9,AP$7))</f>
        <v>1</v>
      </c>
      <c r="AQ9" s="235">
        <f t="shared" si="10"/>
        <v>1</v>
      </c>
      <c r="AR9" s="247" t="str">
        <f t="shared" si="10"/>
        <v/>
      </c>
    </row>
    <row r="10" spans="2:48" s="34" customFormat="1" ht="24" customHeight="1" x14ac:dyDescent="0.25">
      <c r="B10" s="47">
        <v>2</v>
      </c>
      <c r="C10" s="217" t="str">
        <f>VLOOKUP($B10,tab_Mitarbeiter[],4,0)</f>
        <v>Klein Peter</v>
      </c>
      <c r="D10" s="180">
        <f>VLOOKUP($B10,tab_Mitarbeiter[],8,0)</f>
        <v>35</v>
      </c>
      <c r="E10" s="218">
        <f>IF(tab_01[[#This Row],[Spalte2]]=" ","",SUM(tab_01[[#This Row],[Spalte5]:[Spalte35]]))</f>
        <v>2.5</v>
      </c>
      <c r="F10" s="112"/>
      <c r="G10" s="112"/>
      <c r="H10" s="112">
        <v>1</v>
      </c>
      <c r="I10" s="112"/>
      <c r="J10" s="112"/>
      <c r="K10" s="112">
        <v>1</v>
      </c>
      <c r="L10" s="112">
        <v>0.5</v>
      </c>
      <c r="M10" s="112"/>
      <c r="N10" s="112" t="s">
        <v>57</v>
      </c>
      <c r="O10" s="112" t="s">
        <v>57</v>
      </c>
      <c r="P10" s="112"/>
      <c r="Q10" s="112"/>
      <c r="R10" s="112" t="s">
        <v>61</v>
      </c>
      <c r="S10" s="112" t="s">
        <v>61</v>
      </c>
      <c r="T10" s="112"/>
      <c r="U10" s="112"/>
      <c r="V10" s="112"/>
      <c r="W10" s="112"/>
      <c r="X10" s="112"/>
      <c r="Y10" s="112" t="s">
        <v>58</v>
      </c>
      <c r="Z10" s="112"/>
      <c r="AA10" s="112"/>
      <c r="AB10" s="112" t="s">
        <v>59</v>
      </c>
      <c r="AC10" s="112" t="s">
        <v>59</v>
      </c>
      <c r="AD10" s="112"/>
      <c r="AE10" s="112"/>
      <c r="AF10" s="112"/>
      <c r="AG10" s="112" t="s">
        <v>166</v>
      </c>
      <c r="AH10" s="112"/>
      <c r="AI10" s="112"/>
      <c r="AJ10" s="114"/>
      <c r="AK10" s="219">
        <f>IFERROR(tab_01[[#This Row],[Spalte3]]-tab_01[[#This Row],[Spalte4]],"")</f>
        <v>32.5</v>
      </c>
      <c r="AL10" s="220">
        <f t="shared" ref="AL10:AL11" si="11">IF(SUM($F10:$AJ10)=0,"",SUM($F10:$AJ10))</f>
        <v>2.5</v>
      </c>
      <c r="AM10" s="221">
        <f t="shared" ref="AM10:AM11" si="12">IF(COUNTIF($F10:$AJ10,AM$7)=0,"",COUNTIF($F10:$AJ10,AM$7))</f>
        <v>2</v>
      </c>
      <c r="AN10" s="221">
        <f t="shared" si="8"/>
        <v>2</v>
      </c>
      <c r="AO10" s="221">
        <f t="shared" si="9"/>
        <v>1</v>
      </c>
      <c r="AP10" s="221">
        <f t="shared" si="10"/>
        <v>2</v>
      </c>
      <c r="AQ10" s="221" t="str">
        <f t="shared" si="10"/>
        <v/>
      </c>
      <c r="AR10" s="248">
        <f t="shared" si="10"/>
        <v>1</v>
      </c>
    </row>
    <row r="11" spans="2:48" s="34" customFormat="1" ht="24" customHeight="1" x14ac:dyDescent="0.25">
      <c r="B11" s="237">
        <v>3</v>
      </c>
      <c r="C11" s="238" t="str">
        <f>VLOOKUP($B11,tab_Mitarbeiter[],4,0)</f>
        <v xml:space="preserve"> </v>
      </c>
      <c r="D11" s="239" t="str">
        <f>VLOOKUP($B11,tab_Mitarbeiter[],8,0)</f>
        <v/>
      </c>
      <c r="E11" s="240" t="str">
        <f>IF(tab_01[[#This Row],[Spalte2]]=" ","",SUM(tab_01[[#This Row],[Spalte5]:[Spalte35]]))</f>
        <v/>
      </c>
      <c r="F11" s="241"/>
      <c r="G11" s="241"/>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2"/>
      <c r="AK11" s="243" t="str">
        <f>IFERROR(tab_01[[#This Row],[Spalte3]]-tab_01[[#This Row],[Spalte4]],"")</f>
        <v/>
      </c>
      <c r="AL11" s="244" t="str">
        <f t="shared" si="11"/>
        <v/>
      </c>
      <c r="AM11" s="236" t="str">
        <f t="shared" si="12"/>
        <v/>
      </c>
      <c r="AN11" s="236" t="str">
        <f t="shared" si="8"/>
        <v/>
      </c>
      <c r="AO11" s="236" t="str">
        <f t="shared" si="9"/>
        <v/>
      </c>
      <c r="AP11" s="236" t="str">
        <f t="shared" si="10"/>
        <v/>
      </c>
      <c r="AQ11" s="236" t="str">
        <f t="shared" si="10"/>
        <v/>
      </c>
      <c r="AR11" s="249" t="str">
        <f t="shared" si="10"/>
        <v/>
      </c>
    </row>
  </sheetData>
  <sheetProtection algorithmName="SHA-512" hashValue="U1ipO3YpCRcuv33FbPGJHfdbbRYKzKr+yONfcBUw50Kwr7z247O9oUZ6cfNzY0T398x8rt1jfpRsk2taVjCyfQ==" saltValue="ZCZt3tiTfYBt+SoJUnEpnA==" spinCount="100000" sheet="1" objects="1" scenarios="1" formatCells="0" formatColumns="0" formatRows="0" selectLockedCells="1"/>
  <mergeCells count="1">
    <mergeCell ref="E1:AJ4"/>
  </mergeCells>
  <phoneticPr fontId="29" type="noConversion"/>
  <conditionalFormatting sqref="F6:AJ7 F9:AJ11">
    <cfRule type="expression" dxfId="15" priority="22">
      <formula>OR(WEEKDAY(F$7)=7,WEEKDAY(F$7)=1)</formula>
    </cfRule>
  </conditionalFormatting>
  <conditionalFormatting sqref="F7:AJ7">
    <cfRule type="expression" dxfId="14" priority="1">
      <formula>AND(F7&gt;=VLOOKUP(F7,Ferien,1),F7&lt;=VLOOKUP(F7,Ferien,2))</formula>
    </cfRule>
  </conditionalFormatting>
  <conditionalFormatting sqref="F9:AJ11 F6:AJ7">
    <cfRule type="expression" dxfId="13" priority="20">
      <formula>COUNTIF(Feiertage,F$7)&gt;0</formula>
    </cfRule>
  </conditionalFormatting>
  <conditionalFormatting sqref="F9:AJ11">
    <cfRule type="expression" dxfId="8" priority="13">
      <formula>ISNUMBER(F9)</formula>
    </cfRule>
  </conditionalFormatting>
  <pageMargins left="0.19685039370078741" right="0.19685039370078741" top="0.19685039370078741" bottom="0.31496062992125984" header="0" footer="0.15748031496062992"/>
  <pageSetup paperSize="9" scale="48" fitToHeight="0" orientation="landscape" r:id="rId1"/>
  <headerFooter>
    <oddFooter>&amp;L(c) www.Schwed.org</oddFooter>
  </headerFooter>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expression" priority="9" id="{00000000-000E-0000-0900-000001000000}">
            <xm:f>F9=Fehlzeiten!$B$7</xm:f>
            <x14:dxf>
              <fill>
                <patternFill>
                  <bgColor rgb="FFD34D4D"/>
                </patternFill>
              </fill>
            </x14:dxf>
          </x14:cfRule>
          <x14:cfRule type="expression" priority="10" id="{00000000-000E-0000-0900-000002000000}">
            <xm:f>F9=Fehlzeiten!$B$6</xm:f>
            <x14:dxf>
              <fill>
                <patternFill>
                  <bgColor rgb="FF92D050"/>
                </patternFill>
              </fill>
            </x14:dxf>
          </x14:cfRule>
          <x14:cfRule type="expression" priority="11" id="{00000000-000E-0000-0900-000003000000}">
            <xm:f>F9=Fehlzeiten!$B$5</xm:f>
            <x14:dxf>
              <fill>
                <patternFill>
                  <bgColor theme="7" tint="0.59996337778862885"/>
                </patternFill>
              </fill>
            </x14:dxf>
          </x14:cfRule>
          <x14:cfRule type="expression" priority="12" id="{00000000-000E-0000-0900-000004000000}">
            <xm:f>F9=Fehlzeiten!$B$4</xm:f>
            <x14:dxf>
              <fill>
                <patternFill>
                  <bgColor rgb="FFFFFF00"/>
                </patternFill>
              </fill>
            </x14:dxf>
          </x14:cfRule>
          <xm:sqref>F9:AJ11</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0">
    <pageSetUpPr fitToPage="1"/>
  </sheetPr>
  <dimension ref="B1:AT11"/>
  <sheetViews>
    <sheetView showGridLines="0" showRowColHeaders="0" zoomScale="80" zoomScaleNormal="80" zoomScalePageLayoutView="55" workbookViewId="0">
      <pane xSplit="5" ySplit="8" topLeftCell="F9" activePane="bottomRight" state="frozen"/>
      <selection activeCell="F9" sqref="F9"/>
      <selection pane="topRight" activeCell="F9" sqref="F9"/>
      <selection pane="bottomLeft" activeCell="F9" sqref="F9"/>
      <selection pane="bottomRight"/>
    </sheetView>
  </sheetViews>
  <sheetFormatPr baseColWidth="10" defaultColWidth="10.85546875" defaultRowHeight="19.899999999999999" customHeight="1" x14ac:dyDescent="0.25"/>
  <cols>
    <col min="1" max="1" width="6.7109375" style="32" customWidth="1"/>
    <col min="2" max="2" width="6.7109375" style="6" customWidth="1"/>
    <col min="3" max="3" width="22.7109375" style="35" customWidth="1"/>
    <col min="4" max="5" width="10.7109375" style="36" customWidth="1"/>
    <col min="6" max="33" width="5.7109375" style="37" customWidth="1"/>
    <col min="34" max="34" width="5.7109375" style="37" hidden="1" customWidth="1"/>
    <col min="35" max="35" width="10.7109375" style="32" customWidth="1"/>
    <col min="36" max="36" width="5.7109375" style="32" customWidth="1"/>
    <col min="37" max="40" width="5.7109375" style="37" customWidth="1"/>
    <col min="41" max="42" width="5.7109375" style="32" customWidth="1"/>
    <col min="43" max="43" width="10.85546875" style="32"/>
    <col min="44" max="44" width="23.5703125" style="32" bestFit="1" customWidth="1"/>
    <col min="45" max="16384" width="10.85546875" style="32"/>
  </cols>
  <sheetData>
    <row r="1" spans="2:46" s="34" customFormat="1" ht="19.899999999999999" customHeight="1" x14ac:dyDescent="0.25">
      <c r="B1" s="6"/>
      <c r="C1"/>
      <c r="D1"/>
      <c r="E1" s="263">
        <f>DATE(YEAR(Jan!E1),2,1)</f>
        <v>45689</v>
      </c>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4"/>
      <c r="AJ1" s="121" t="s">
        <v>60</v>
      </c>
      <c r="AK1" s="122"/>
      <c r="AL1" s="122"/>
      <c r="AM1" s="123"/>
      <c r="AN1" s="203" t="str">
        <f>IF(ISBLANK(Fehlzeiten!$D$6),"",Fehlzeiten!$D$6)</f>
        <v>SU  Sonderurlaub</v>
      </c>
    </row>
    <row r="2" spans="2:46" s="34" customFormat="1" ht="19.899999999999999" customHeight="1" x14ac:dyDescent="0.25">
      <c r="B2" s="6"/>
      <c r="C2"/>
      <c r="D2"/>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c r="AH2" s="263"/>
      <c r="AI2" s="4"/>
      <c r="AJ2" s="121" t="s">
        <v>64</v>
      </c>
      <c r="AK2" s="122"/>
      <c r="AL2" s="122"/>
      <c r="AM2" s="123"/>
      <c r="AN2" s="204" t="str">
        <f>IF(ISBLANK(Fehlzeiten!$D$7),"",Fehlzeiten!$D$7)</f>
        <v>UU  Unbez. Urlaub</v>
      </c>
    </row>
    <row r="3" spans="2:46" s="34" customFormat="1" ht="19.899999999999999" customHeight="1" x14ac:dyDescent="0.25">
      <c r="C3"/>
      <c r="D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c r="AG3" s="263"/>
      <c r="AH3" s="263"/>
      <c r="AI3" s="4"/>
      <c r="AJ3" s="205" t="str">
        <f>Fehlzeiten!$D$4</f>
        <v>K  Krank</v>
      </c>
      <c r="AK3" s="122"/>
      <c r="AL3" s="122"/>
      <c r="AM3" s="123"/>
      <c r="AN3" s="188" t="str">
        <f>IF(ISBLANK(Fehlzeiten!$D$8),"",Fehlzeiten!$D$8)</f>
        <v>x  Text</v>
      </c>
    </row>
    <row r="4" spans="2:46" s="34" customFormat="1" ht="19.899999999999999" customHeight="1" x14ac:dyDescent="0.25">
      <c r="C4"/>
      <c r="D4"/>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1"/>
      <c r="AJ4" s="206" t="str">
        <f>IF(ISBLANK(Fehlzeiten!$D$5),"",Fehlzeiten!$D$5)</f>
        <v>F  Fortbildung</v>
      </c>
      <c r="AK4" s="122"/>
      <c r="AL4" s="122"/>
      <c r="AM4" s="123"/>
      <c r="AN4" s="188" t="str">
        <f>IF(ISBLANK(Fehlzeiten!$D$9),"",Fehlzeiten!$D$9)</f>
        <v>y  Text</v>
      </c>
    </row>
    <row r="5" spans="2:46" customFormat="1" ht="19.899999999999999" customHeight="1" x14ac:dyDescent="0.25">
      <c r="E5" s="88" t="s">
        <v>145</v>
      </c>
      <c r="F5" s="222">
        <f>WEEKNUM(F7,21)</f>
        <v>5</v>
      </c>
      <c r="G5" s="208" t="str">
        <f>IF(WEEKNUM(G7,21)=WEEKNUM(F7,21),"",WEEKNUM(G7,21))</f>
        <v/>
      </c>
      <c r="H5" s="208">
        <f t="shared" ref="H5:AG5" si="0">IF(WEEKNUM(H7,21)=WEEKNUM(G7,21),"",WEEKNUM(H7,21))</f>
        <v>6</v>
      </c>
      <c r="I5" s="208" t="str">
        <f t="shared" si="0"/>
        <v/>
      </c>
      <c r="J5" s="208" t="str">
        <f t="shared" si="0"/>
        <v/>
      </c>
      <c r="K5" s="208" t="str">
        <f t="shared" si="0"/>
        <v/>
      </c>
      <c r="L5" s="208" t="str">
        <f t="shared" si="0"/>
        <v/>
      </c>
      <c r="M5" s="208" t="str">
        <f t="shared" si="0"/>
        <v/>
      </c>
      <c r="N5" s="208" t="str">
        <f t="shared" si="0"/>
        <v/>
      </c>
      <c r="O5" s="208">
        <f t="shared" si="0"/>
        <v>7</v>
      </c>
      <c r="P5" s="208" t="str">
        <f t="shared" si="0"/>
        <v/>
      </c>
      <c r="Q5" s="208" t="str">
        <f t="shared" si="0"/>
        <v/>
      </c>
      <c r="R5" s="208" t="str">
        <f t="shared" si="0"/>
        <v/>
      </c>
      <c r="S5" s="208" t="str">
        <f t="shared" si="0"/>
        <v/>
      </c>
      <c r="T5" s="208" t="str">
        <f t="shared" si="0"/>
        <v/>
      </c>
      <c r="U5" s="208" t="str">
        <f t="shared" si="0"/>
        <v/>
      </c>
      <c r="V5" s="208">
        <f t="shared" si="0"/>
        <v>8</v>
      </c>
      <c r="W5" s="208" t="str">
        <f t="shared" si="0"/>
        <v/>
      </c>
      <c r="X5" s="208" t="str">
        <f t="shared" si="0"/>
        <v/>
      </c>
      <c r="Y5" s="208" t="str">
        <f t="shared" si="0"/>
        <v/>
      </c>
      <c r="Z5" s="208" t="str">
        <f t="shared" si="0"/>
        <v/>
      </c>
      <c r="AA5" s="208" t="str">
        <f t="shared" si="0"/>
        <v/>
      </c>
      <c r="AB5" s="208" t="str">
        <f t="shared" si="0"/>
        <v/>
      </c>
      <c r="AC5" s="208">
        <f t="shared" si="0"/>
        <v>9</v>
      </c>
      <c r="AD5" s="208" t="str">
        <f t="shared" si="0"/>
        <v/>
      </c>
      <c r="AE5" s="208" t="str">
        <f t="shared" si="0"/>
        <v/>
      </c>
      <c r="AF5" s="208" t="str">
        <f t="shared" si="0"/>
        <v/>
      </c>
      <c r="AG5" s="208" t="str">
        <f t="shared" si="0"/>
        <v/>
      </c>
      <c r="AH5" s="113"/>
      <c r="AR5" s="32"/>
      <c r="AT5" s="32"/>
    </row>
    <row r="6" spans="2:46" s="2" customFormat="1" ht="24" customHeight="1" x14ac:dyDescent="0.25">
      <c r="B6" s="63"/>
      <c r="C6" s="38"/>
      <c r="D6" s="105" t="s">
        <v>1</v>
      </c>
      <c r="E6" s="107" t="s">
        <v>140</v>
      </c>
      <c r="F6" s="209">
        <f>E1</f>
        <v>45689</v>
      </c>
      <c r="G6" s="210">
        <f>F6+1</f>
        <v>45690</v>
      </c>
      <c r="H6" s="210">
        <f t="shared" ref="H6:AG7" si="1">G6+1</f>
        <v>45691</v>
      </c>
      <c r="I6" s="210">
        <f t="shared" si="1"/>
        <v>45692</v>
      </c>
      <c r="J6" s="210">
        <f t="shared" si="1"/>
        <v>45693</v>
      </c>
      <c r="K6" s="210">
        <f t="shared" si="1"/>
        <v>45694</v>
      </c>
      <c r="L6" s="210">
        <f t="shared" si="1"/>
        <v>45695</v>
      </c>
      <c r="M6" s="210">
        <f t="shared" si="1"/>
        <v>45696</v>
      </c>
      <c r="N6" s="210">
        <f t="shared" si="1"/>
        <v>45697</v>
      </c>
      <c r="O6" s="210">
        <f t="shared" si="1"/>
        <v>45698</v>
      </c>
      <c r="P6" s="210">
        <f t="shared" si="1"/>
        <v>45699</v>
      </c>
      <c r="Q6" s="210">
        <f t="shared" si="1"/>
        <v>45700</v>
      </c>
      <c r="R6" s="210">
        <f t="shared" si="1"/>
        <v>45701</v>
      </c>
      <c r="S6" s="210">
        <f t="shared" si="1"/>
        <v>45702</v>
      </c>
      <c r="T6" s="210">
        <f t="shared" si="1"/>
        <v>45703</v>
      </c>
      <c r="U6" s="210">
        <f t="shared" si="1"/>
        <v>45704</v>
      </c>
      <c r="V6" s="210">
        <f t="shared" si="1"/>
        <v>45705</v>
      </c>
      <c r="W6" s="210">
        <f t="shared" si="1"/>
        <v>45706</v>
      </c>
      <c r="X6" s="210">
        <f t="shared" si="1"/>
        <v>45707</v>
      </c>
      <c r="Y6" s="210">
        <f t="shared" si="1"/>
        <v>45708</v>
      </c>
      <c r="Z6" s="210">
        <f t="shared" si="1"/>
        <v>45709</v>
      </c>
      <c r="AA6" s="210">
        <f t="shared" si="1"/>
        <v>45710</v>
      </c>
      <c r="AB6" s="210">
        <f t="shared" si="1"/>
        <v>45711</v>
      </c>
      <c r="AC6" s="210">
        <f t="shared" si="1"/>
        <v>45712</v>
      </c>
      <c r="AD6" s="210">
        <f t="shared" si="1"/>
        <v>45713</v>
      </c>
      <c r="AE6" s="210">
        <f t="shared" si="1"/>
        <v>45714</v>
      </c>
      <c r="AF6" s="210">
        <f t="shared" si="1"/>
        <v>45715</v>
      </c>
      <c r="AG6" s="211">
        <f t="shared" si="1"/>
        <v>45716</v>
      </c>
      <c r="AH6" s="223"/>
      <c r="AI6" s="42"/>
      <c r="AJ6" s="65"/>
      <c r="AK6" s="62"/>
      <c r="AL6" s="60"/>
      <c r="AM6" s="60"/>
      <c r="AN6" s="60"/>
      <c r="AO6" s="60"/>
      <c r="AP6" s="61"/>
    </row>
    <row r="7" spans="2:46" s="2" customFormat="1" ht="24" customHeight="1" x14ac:dyDescent="0.25">
      <c r="B7" s="87" t="s">
        <v>76</v>
      </c>
      <c r="C7" s="39" t="s">
        <v>0</v>
      </c>
      <c r="D7" s="106" t="s">
        <v>139</v>
      </c>
      <c r="E7" s="108" t="s">
        <v>141</v>
      </c>
      <c r="F7" s="212">
        <f>E1</f>
        <v>45689</v>
      </c>
      <c r="G7" s="213">
        <f>F7+1</f>
        <v>45690</v>
      </c>
      <c r="H7" s="213">
        <f t="shared" si="1"/>
        <v>45691</v>
      </c>
      <c r="I7" s="213">
        <f t="shared" si="1"/>
        <v>45692</v>
      </c>
      <c r="J7" s="213">
        <f t="shared" si="1"/>
        <v>45693</v>
      </c>
      <c r="K7" s="213">
        <f t="shared" si="1"/>
        <v>45694</v>
      </c>
      <c r="L7" s="213">
        <f t="shared" si="1"/>
        <v>45695</v>
      </c>
      <c r="M7" s="213">
        <f t="shared" si="1"/>
        <v>45696</v>
      </c>
      <c r="N7" s="213">
        <f t="shared" si="1"/>
        <v>45697</v>
      </c>
      <c r="O7" s="213">
        <f t="shared" si="1"/>
        <v>45698</v>
      </c>
      <c r="P7" s="213">
        <f t="shared" si="1"/>
        <v>45699</v>
      </c>
      <c r="Q7" s="213">
        <f t="shared" si="1"/>
        <v>45700</v>
      </c>
      <c r="R7" s="213">
        <f t="shared" si="1"/>
        <v>45701</v>
      </c>
      <c r="S7" s="213">
        <f t="shared" si="1"/>
        <v>45702</v>
      </c>
      <c r="T7" s="213">
        <f t="shared" si="1"/>
        <v>45703</v>
      </c>
      <c r="U7" s="213">
        <f t="shared" si="1"/>
        <v>45704</v>
      </c>
      <c r="V7" s="213">
        <f t="shared" si="1"/>
        <v>45705</v>
      </c>
      <c r="W7" s="213">
        <f t="shared" si="1"/>
        <v>45706</v>
      </c>
      <c r="X7" s="213">
        <f t="shared" si="1"/>
        <v>45707</v>
      </c>
      <c r="Y7" s="213">
        <f t="shared" si="1"/>
        <v>45708</v>
      </c>
      <c r="Z7" s="213">
        <f t="shared" si="1"/>
        <v>45709</v>
      </c>
      <c r="AA7" s="213">
        <f t="shared" si="1"/>
        <v>45710</v>
      </c>
      <c r="AB7" s="213">
        <f t="shared" si="1"/>
        <v>45711</v>
      </c>
      <c r="AC7" s="213">
        <f t="shared" si="1"/>
        <v>45712</v>
      </c>
      <c r="AD7" s="213">
        <f t="shared" si="1"/>
        <v>45713</v>
      </c>
      <c r="AE7" s="213">
        <f t="shared" si="1"/>
        <v>45714</v>
      </c>
      <c r="AF7" s="213">
        <f t="shared" si="1"/>
        <v>45715</v>
      </c>
      <c r="AG7" s="214">
        <f t="shared" si="1"/>
        <v>45716</v>
      </c>
      <c r="AH7" s="224"/>
      <c r="AI7" s="41" t="s">
        <v>1</v>
      </c>
      <c r="AJ7" s="64" t="s">
        <v>71</v>
      </c>
      <c r="AK7" s="225" t="str">
        <f>Fehlzeiten!$B$4</f>
        <v>K</v>
      </c>
      <c r="AL7" s="226" t="str">
        <f>IF(ISBLANK(Fehlzeiten!$B$5)," ",Fehlzeiten!$B$5)</f>
        <v>F</v>
      </c>
      <c r="AM7" s="226" t="str">
        <f>IF(ISBLANK(Fehlzeiten!$B$6)," ",Fehlzeiten!$B$6)</f>
        <v>SU</v>
      </c>
      <c r="AN7" s="226" t="str">
        <f>IF(ISBLANK(Fehlzeiten!$B$7)," ",Fehlzeiten!$B$7)</f>
        <v>UU</v>
      </c>
      <c r="AO7" s="226" t="str">
        <f>IF(ISBLANK(Fehlzeiten!$B$8)," ",Fehlzeiten!$B$8)</f>
        <v>x</v>
      </c>
      <c r="AP7" s="227" t="str">
        <f>IF(ISBLANK(Fehlzeiten!$B$9)," ",Fehlzeiten!$B$9)</f>
        <v>y</v>
      </c>
    </row>
    <row r="8" spans="2:46" s="34" customFormat="1" ht="24" hidden="1" customHeight="1" x14ac:dyDescent="0.25">
      <c r="B8" s="55" t="s">
        <v>75</v>
      </c>
      <c r="C8" s="55" t="s">
        <v>89</v>
      </c>
      <c r="D8" s="55" t="s">
        <v>90</v>
      </c>
      <c r="E8" s="53" t="s">
        <v>91</v>
      </c>
      <c r="F8" s="91" t="s">
        <v>92</v>
      </c>
      <c r="G8" s="55" t="s">
        <v>93</v>
      </c>
      <c r="H8" s="55" t="s">
        <v>94</v>
      </c>
      <c r="I8" s="55" t="s">
        <v>95</v>
      </c>
      <c r="J8" s="55" t="s">
        <v>96</v>
      </c>
      <c r="K8" s="55" t="s">
        <v>97</v>
      </c>
      <c r="L8" s="55" t="s">
        <v>98</v>
      </c>
      <c r="M8" s="55" t="s">
        <v>99</v>
      </c>
      <c r="N8" s="55" t="s">
        <v>100</v>
      </c>
      <c r="O8" s="55" t="s">
        <v>101</v>
      </c>
      <c r="P8" s="55" t="s">
        <v>102</v>
      </c>
      <c r="Q8" s="55" t="s">
        <v>103</v>
      </c>
      <c r="R8" s="55" t="s">
        <v>104</v>
      </c>
      <c r="S8" s="55" t="s">
        <v>105</v>
      </c>
      <c r="T8" s="55" t="s">
        <v>106</v>
      </c>
      <c r="U8" s="55" t="s">
        <v>107</v>
      </c>
      <c r="V8" s="55" t="s">
        <v>108</v>
      </c>
      <c r="W8" s="55" t="s">
        <v>109</v>
      </c>
      <c r="X8" s="55" t="s">
        <v>110</v>
      </c>
      <c r="Y8" s="55" t="s">
        <v>111</v>
      </c>
      <c r="Z8" s="55" t="s">
        <v>112</v>
      </c>
      <c r="AA8" s="55" t="s">
        <v>113</v>
      </c>
      <c r="AB8" s="55" t="s">
        <v>114</v>
      </c>
      <c r="AC8" s="55" t="s">
        <v>115</v>
      </c>
      <c r="AD8" s="55" t="s">
        <v>116</v>
      </c>
      <c r="AE8" s="55" t="s">
        <v>117</v>
      </c>
      <c r="AF8" s="55" t="s">
        <v>118</v>
      </c>
      <c r="AG8" s="55" t="s">
        <v>119</v>
      </c>
      <c r="AH8" s="55" t="s">
        <v>126</v>
      </c>
      <c r="AI8" s="55" t="s">
        <v>120</v>
      </c>
      <c r="AJ8" s="55" t="s">
        <v>121</v>
      </c>
      <c r="AK8" s="58" t="s">
        <v>122</v>
      </c>
      <c r="AL8" s="58" t="s">
        <v>123</v>
      </c>
      <c r="AM8" s="58" t="s">
        <v>124</v>
      </c>
      <c r="AN8" s="58" t="s">
        <v>125</v>
      </c>
      <c r="AO8" s="250" t="s">
        <v>161</v>
      </c>
      <c r="AP8" s="58" t="s">
        <v>127</v>
      </c>
    </row>
    <row r="9" spans="2:46" s="34" customFormat="1" ht="24" customHeight="1" x14ac:dyDescent="0.25">
      <c r="B9" s="47">
        <v>1</v>
      </c>
      <c r="C9" s="217" t="str">
        <f>VLOOKUP($B9,tab_Mitarbeiter[],4,0)</f>
        <v>Schwed Anuschka</v>
      </c>
      <c r="D9" s="220">
        <f>VLOOKUP($B9,tab_01[],36,0)</f>
        <v>32</v>
      </c>
      <c r="E9" s="194">
        <f>IF(tab_02[[#This Row],[Spalte2]]=" ","",SUM(tab_02[[#This Row],[Spalte5]:[Spalte39]]))</f>
        <v>3</v>
      </c>
      <c r="F9" s="103"/>
      <c r="G9" s="33"/>
      <c r="H9" s="33" t="s">
        <v>134</v>
      </c>
      <c r="I9" s="33"/>
      <c r="J9" s="33">
        <v>1</v>
      </c>
      <c r="K9" s="33">
        <v>1</v>
      </c>
      <c r="L9" s="33">
        <v>1</v>
      </c>
      <c r="M9" s="33"/>
      <c r="N9" s="33"/>
      <c r="O9" s="33"/>
      <c r="P9" s="33"/>
      <c r="Q9" s="33" t="s">
        <v>55</v>
      </c>
      <c r="R9" s="33" t="s">
        <v>57</v>
      </c>
      <c r="S9" s="33" t="s">
        <v>57</v>
      </c>
      <c r="T9" s="33"/>
      <c r="U9" s="33"/>
      <c r="V9" s="33"/>
      <c r="W9" s="33"/>
      <c r="X9" s="33" t="s">
        <v>133</v>
      </c>
      <c r="Y9" s="33" t="s">
        <v>133</v>
      </c>
      <c r="Z9" s="33" t="s">
        <v>133</v>
      </c>
      <c r="AA9" s="33"/>
      <c r="AB9" s="33"/>
      <c r="AC9" s="33"/>
      <c r="AD9" s="33"/>
      <c r="AE9" s="33" t="s">
        <v>134</v>
      </c>
      <c r="AF9" s="33" t="s">
        <v>134</v>
      </c>
      <c r="AG9" s="33" t="s">
        <v>134</v>
      </c>
      <c r="AH9" s="117"/>
      <c r="AI9" s="228">
        <f>IFERROR(tab_02[[#This Row],[Spalte3]]-tab_02[[#This Row],[Spalte4]],"")</f>
        <v>29</v>
      </c>
      <c r="AJ9" s="218">
        <f>IF(SUM($F9:$AG9)=0,"",SUM($F9:$AG9))</f>
        <v>3</v>
      </c>
      <c r="AK9" s="229">
        <f>IF(COUNTIF($F9:$AG9,AK$7)=0,"",COUNTIF($F9:$AG9,AK$7))</f>
        <v>1</v>
      </c>
      <c r="AL9" s="229">
        <f>IF(COUNTIF($F9:$AG9,AL$7)=0,"",COUNTIF($F9:$AG9,AL$7))</f>
        <v>2</v>
      </c>
      <c r="AM9" s="229">
        <f>IF(COUNTIF($F9:$AG9,AM$7)=0,"",COUNTIF($F9:$AG9,AM$7))</f>
        <v>3</v>
      </c>
      <c r="AN9" s="229">
        <f>IF(COUNTIF($F9:$AG9,AN$7)=0,"",COUNTIF($F9:$AG9,AN$7))</f>
        <v>4</v>
      </c>
      <c r="AO9" s="229" t="str">
        <f t="shared" ref="AO9:AP9" si="2">IF(COUNTIF($F9:$AG9,AO$7)=0,"",COUNTIF($F9:$AG9,AO$7))</f>
        <v/>
      </c>
      <c r="AP9" s="229" t="str">
        <f t="shared" si="2"/>
        <v/>
      </c>
      <c r="AR9"/>
    </row>
    <row r="10" spans="2:46" s="34" customFormat="1" ht="24" customHeight="1" x14ac:dyDescent="0.25">
      <c r="B10" s="47">
        <v>2</v>
      </c>
      <c r="C10" s="217" t="str">
        <f>VLOOKUP($B10,tab_Mitarbeiter[],4,0)</f>
        <v>Klein Peter</v>
      </c>
      <c r="D10" s="220">
        <f>VLOOKUP($B10,tab_01[],36,0)</f>
        <v>32.5</v>
      </c>
      <c r="E10" s="194">
        <f>IF(tab_02[[#This Row],[Spalte2]]=" ","",SUM(tab_02[[#This Row],[Spalte5]:[Spalte39]]))</f>
        <v>2</v>
      </c>
      <c r="F10" s="103"/>
      <c r="G10" s="33"/>
      <c r="H10" s="33"/>
      <c r="I10" s="33" t="s">
        <v>61</v>
      </c>
      <c r="J10" s="33"/>
      <c r="K10" s="33"/>
      <c r="L10" s="33"/>
      <c r="M10" s="33"/>
      <c r="N10" s="33"/>
      <c r="O10" s="33" t="s">
        <v>165</v>
      </c>
      <c r="P10" s="33" t="s">
        <v>165</v>
      </c>
      <c r="Q10" s="33"/>
      <c r="R10" s="33"/>
      <c r="S10" s="33">
        <v>1</v>
      </c>
      <c r="T10" s="33"/>
      <c r="U10" s="33"/>
      <c r="V10" s="33">
        <v>0.5</v>
      </c>
      <c r="W10" s="33">
        <v>0.5</v>
      </c>
      <c r="X10" s="33"/>
      <c r="Y10" s="33"/>
      <c r="Z10" s="33"/>
      <c r="AA10" s="33"/>
      <c r="AB10" s="33"/>
      <c r="AC10" s="33" t="s">
        <v>55</v>
      </c>
      <c r="AD10" s="33"/>
      <c r="AE10" s="33" t="s">
        <v>166</v>
      </c>
      <c r="AF10" s="33"/>
      <c r="AG10" s="33"/>
      <c r="AH10" s="33"/>
      <c r="AI10" s="228">
        <f>IFERROR(tab_02[[#This Row],[Spalte3]]-tab_02[[#This Row],[Spalte4]],"")</f>
        <v>30.5</v>
      </c>
      <c r="AJ10" s="230">
        <f t="shared" ref="AJ10:AJ11" si="3">IF(SUM($F10:$AG10)=0,"",SUM($F10:$AG10))</f>
        <v>2</v>
      </c>
      <c r="AK10" s="229">
        <f t="shared" ref="AK10:AP11" si="4">IF(COUNTIF($F10:$AG10,AK$7)=0,"",COUNTIF($F10:$AG10,AK$7))</f>
        <v>2</v>
      </c>
      <c r="AL10" s="221" t="str">
        <f t="shared" si="4"/>
        <v/>
      </c>
      <c r="AM10" s="221" t="str">
        <f t="shared" si="4"/>
        <v/>
      </c>
      <c r="AN10" s="221" t="str">
        <f t="shared" si="4"/>
        <v/>
      </c>
      <c r="AO10" s="221">
        <f t="shared" si="4"/>
        <v>2</v>
      </c>
      <c r="AP10" s="221">
        <f t="shared" si="4"/>
        <v>1</v>
      </c>
      <c r="AR10"/>
    </row>
    <row r="11" spans="2:46" s="34" customFormat="1" ht="24" customHeight="1" x14ac:dyDescent="0.25">
      <c r="B11" s="47">
        <v>3</v>
      </c>
      <c r="C11" s="217" t="str">
        <f>VLOOKUP($B11,tab_Mitarbeiter[],4,0)</f>
        <v xml:space="preserve"> </v>
      </c>
      <c r="D11" s="220" t="str">
        <f>VLOOKUP($B11,tab_01[],36,0)</f>
        <v/>
      </c>
      <c r="E11" s="194" t="str">
        <f>IF(tab_02[[#This Row],[Spalte2]]=" ","",SUM(tab_02[[#This Row],[Spalte5]:[Spalte39]]))</f>
        <v/>
      </c>
      <c r="F11" s="10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117"/>
      <c r="AI11" s="228" t="str">
        <f>IFERROR(tab_02[[#This Row],[Spalte3]]-tab_02[[#This Row],[Spalte4]],"")</f>
        <v/>
      </c>
      <c r="AJ11" s="230" t="str">
        <f t="shared" si="3"/>
        <v/>
      </c>
      <c r="AK11" s="229" t="str">
        <f t="shared" si="4"/>
        <v/>
      </c>
      <c r="AL11" s="221" t="str">
        <f t="shared" si="4"/>
        <v/>
      </c>
      <c r="AM11" s="221" t="str">
        <f t="shared" si="4"/>
        <v/>
      </c>
      <c r="AN11" s="221" t="str">
        <f t="shared" si="4"/>
        <v/>
      </c>
      <c r="AO11" s="221" t="str">
        <f t="shared" si="4"/>
        <v/>
      </c>
      <c r="AP11" s="221" t="str">
        <f t="shared" si="4"/>
        <v/>
      </c>
      <c r="AR11"/>
    </row>
  </sheetData>
  <sheetProtection algorithmName="SHA-512" hashValue="ca6LvVJhHdjVJe8JXgaoFuyDUvZhHFJnKLLJjnrI8+aVhI+8Rg0jsCjuF1E5mF3qCHuV7OMfGP1CVPCBDX2Ixg==" saltValue="8MGAf+BnL7uAzbL6ZS2Sjg==" spinCount="100000" sheet="1" objects="1" scenarios="1" formatCells="0" formatColumns="0" formatRows="0" selectLockedCells="1"/>
  <mergeCells count="1">
    <mergeCell ref="E1:AH4"/>
  </mergeCells>
  <phoneticPr fontId="29" type="noConversion"/>
  <conditionalFormatting sqref="F6:AH7 F9:AH11">
    <cfRule type="expression" dxfId="7" priority="15">
      <formula>OR(WEEKDAY(F$7)=7,WEEKDAY(F$7)=1)</formula>
    </cfRule>
  </conditionalFormatting>
  <conditionalFormatting sqref="F7:AH7">
    <cfRule type="expression" dxfId="6" priority="1">
      <formula>AND(F7&gt;=VLOOKUP(F7,Ferien,1),F7&lt;=VLOOKUP(F7,Ferien,2))</formula>
    </cfRule>
  </conditionalFormatting>
  <conditionalFormatting sqref="F9:AH11 F6:AH7">
    <cfRule type="expression" dxfId="5" priority="14">
      <formula>COUNTIF(Feiertage,F$7)&gt;0</formula>
    </cfRule>
  </conditionalFormatting>
  <conditionalFormatting sqref="F9:AH11">
    <cfRule type="expression" dxfId="0" priority="13">
      <formula>ISNUMBER(F9)</formula>
    </cfRule>
  </conditionalFormatting>
  <pageMargins left="0.19685039370078741" right="0.19685039370078741" top="0.19685039370078741" bottom="0.31496062992125984" header="0" footer="0.15748031496062992"/>
  <pageSetup paperSize="9" scale="48" fitToHeight="0" orientation="landscape" r:id="rId1"/>
  <headerFooter>
    <oddFooter>&amp;L(c) www.Schwed.org</oddFooter>
  </headerFooter>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expression" priority="9" id="{ACB40344-D0EA-4D44-BF76-B4F81BE69F6A}">
            <xm:f>F9=Fehlzeiten!$B$7</xm:f>
            <x14:dxf>
              <fill>
                <patternFill>
                  <bgColor rgb="FFD34D4D"/>
                </patternFill>
              </fill>
            </x14:dxf>
          </x14:cfRule>
          <x14:cfRule type="expression" priority="10" id="{57717EE8-E0CC-4E97-95F0-93E644CDA69E}">
            <xm:f>F9=Fehlzeiten!$B$6</xm:f>
            <x14:dxf>
              <fill>
                <patternFill>
                  <bgColor rgb="FF92D050"/>
                </patternFill>
              </fill>
            </x14:dxf>
          </x14:cfRule>
          <x14:cfRule type="expression" priority="11" id="{93B3D01C-A78F-4866-8B81-CD7984D1D9E4}">
            <xm:f>F9=Fehlzeiten!$B$5</xm:f>
            <x14:dxf>
              <fill>
                <patternFill>
                  <bgColor theme="7" tint="0.59996337778862885"/>
                </patternFill>
              </fill>
            </x14:dxf>
          </x14:cfRule>
          <x14:cfRule type="expression" priority="12" id="{194D3B27-70A2-4061-B3EE-5E1E6AF51FFA}">
            <xm:f>F9=Fehlzeiten!$B$4</xm:f>
            <x14:dxf>
              <fill>
                <patternFill>
                  <bgColor rgb="FFFFFF00"/>
                </patternFill>
              </fill>
            </x14:dxf>
          </x14:cfRule>
          <xm:sqref>F9:AH11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A7595-B8A1-4789-8B0A-D1546324398B}">
  <sheetPr codeName="Tabelle1"/>
  <dimension ref="A1"/>
  <sheetViews>
    <sheetView showGridLines="0" showRowColHeaders="0" zoomScale="130" zoomScaleNormal="130" workbookViewId="0"/>
  </sheetViews>
  <sheetFormatPr baseColWidth="10" defaultRowHeight="15" x14ac:dyDescent="0.25"/>
  <sheetData/>
  <sheetProtection algorithmName="SHA-512" hashValue="7WIjFZWhz7ylozCn64YqqW+kfJxBXJ8GAn5LUmWGtebRVBmdMN5wOeA+I+t9yHh8jDNlK/WZUY7wIIhZu2CXqg==" saltValue="ieAK+bZPEpy2J4hNno2h6A==" spinCount="100000" sheet="1" objects="1" scenarios="1" formatCells="0" formatColumns="0" formatRows="0" selectLockedCells="1"/>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tabColor theme="6"/>
  </sheetPr>
  <dimension ref="B1:L4"/>
  <sheetViews>
    <sheetView showGridLines="0" showRowColHeaders="0" zoomScale="85" zoomScaleNormal="85" workbookViewId="0">
      <pane ySplit="1" topLeftCell="A2" activePane="bottomLeft" state="frozen"/>
      <selection activeCell="F9" sqref="F9"/>
      <selection pane="bottomLeft" activeCell="D4" sqref="D4"/>
    </sheetView>
  </sheetViews>
  <sheetFormatPr baseColWidth="10" defaultColWidth="11.5703125" defaultRowHeight="36.4" customHeight="1" x14ac:dyDescent="0.25"/>
  <cols>
    <col min="1" max="1" width="11.5703125" style="25"/>
    <col min="2" max="2" width="10.28515625" customWidth="1"/>
    <col min="3" max="3" width="23.7109375" style="25" customWidth="1"/>
    <col min="4" max="4" width="25.140625" style="25" customWidth="1"/>
    <col min="5" max="5" width="30.7109375" style="25" customWidth="1"/>
    <col min="6" max="9" width="25.28515625" style="26" customWidth="1"/>
    <col min="10" max="16384" width="11.5703125" style="25"/>
  </cols>
  <sheetData>
    <row r="1" spans="2:12" s="23" customFormat="1" ht="62.25" customHeight="1" x14ac:dyDescent="0.25">
      <c r="B1" s="67" t="s">
        <v>76</v>
      </c>
      <c r="C1" s="21" t="s">
        <v>148</v>
      </c>
      <c r="D1" s="21" t="s">
        <v>149</v>
      </c>
      <c r="E1" s="21" t="s">
        <v>147</v>
      </c>
      <c r="F1" s="22" t="s">
        <v>150</v>
      </c>
      <c r="G1" s="22" t="s">
        <v>157</v>
      </c>
      <c r="H1" s="22" t="s">
        <v>3</v>
      </c>
      <c r="I1" s="22" t="s">
        <v>35</v>
      </c>
    </row>
    <row r="2" spans="2:12" s="23" customFormat="1" ht="36.4" customHeight="1" x14ac:dyDescent="0.25">
      <c r="B2" s="27">
        <v>1</v>
      </c>
      <c r="C2" s="23" t="s">
        <v>62</v>
      </c>
      <c r="D2" s="23" t="s">
        <v>63</v>
      </c>
      <c r="E2" s="171" t="str">
        <f>tab_Mitarbeiter[[#This Row],[Mitarbeiter-Name
hier eingeben]]&amp; " " &amp; tab_Mitarbeiter[[#This Row],[Mitarbeiter-Vorname
hier eingeben]]</f>
        <v>Schwed Anuschka</v>
      </c>
      <c r="F2" s="24">
        <v>2</v>
      </c>
      <c r="G2" s="24">
        <v>5</v>
      </c>
      <c r="H2" s="24">
        <v>28</v>
      </c>
      <c r="I2" s="172">
        <f>IF(ISBLANK(tab_Mitarbeiter[[#This Row],[Mitarbeiter-Name
hier eingeben]]),"",tab_Mitarbeiter[[#This Row],[Urlaubsanspruch 
hier eintragen:]]+tab_Mitarbeiter[[#This Row],[Resturlaub 
Vorjahr eingeben:]]+tab_Mitarbeiter[[#This Row],[Zusatzurlaub 
lt. Vertrag eingeben:]])</f>
        <v>35</v>
      </c>
    </row>
    <row r="3" spans="2:12" s="23" customFormat="1" ht="36.4" customHeight="1" x14ac:dyDescent="0.25">
      <c r="B3" s="27">
        <v>2</v>
      </c>
      <c r="C3" s="23" t="s">
        <v>77</v>
      </c>
      <c r="D3" s="23" t="s">
        <v>78</v>
      </c>
      <c r="E3" s="171" t="str">
        <f>tab_Mitarbeiter[[#This Row],[Mitarbeiter-Name
hier eingeben]]&amp; " " &amp; tab_Mitarbeiter[[#This Row],[Mitarbeiter-Vorname
hier eingeben]]</f>
        <v>Klein Peter</v>
      </c>
      <c r="F3" s="24"/>
      <c r="G3" s="24">
        <v>5</v>
      </c>
      <c r="H3" s="24">
        <v>30</v>
      </c>
      <c r="I3" s="172">
        <f>IF(ISBLANK(tab_Mitarbeiter[[#This Row],[Mitarbeiter-Name
hier eingeben]]),"",tab_Mitarbeiter[[#This Row],[Urlaubsanspruch 
hier eintragen:]]+tab_Mitarbeiter[[#This Row],[Resturlaub 
Vorjahr eingeben:]]+tab_Mitarbeiter[[#This Row],[Zusatzurlaub 
lt. Vertrag eingeben:]])</f>
        <v>35</v>
      </c>
      <c r="K3" s="44"/>
      <c r="L3" s="5"/>
    </row>
    <row r="4" spans="2:12" s="23" customFormat="1" ht="36.4" customHeight="1" x14ac:dyDescent="0.25">
      <c r="B4" s="27">
        <v>3</v>
      </c>
      <c r="E4" s="171" t="str">
        <f>tab_Mitarbeiter[[#This Row],[Mitarbeiter-Name
hier eingeben]]&amp; " " &amp; tab_Mitarbeiter[[#This Row],[Mitarbeiter-Vorname
hier eingeben]]</f>
        <v xml:space="preserve"> </v>
      </c>
      <c r="F4" s="24"/>
      <c r="G4" s="24"/>
      <c r="H4" s="24"/>
      <c r="I4" s="172" t="str">
        <f>IF(ISBLANK(tab_Mitarbeiter[[#This Row],[Mitarbeiter-Name
hier eingeben]]),"",tab_Mitarbeiter[[#This Row],[Urlaubsanspruch 
hier eintragen:]]+tab_Mitarbeiter[[#This Row],[Resturlaub 
Vorjahr eingeben:]]+tab_Mitarbeiter[[#This Row],[Zusatzurlaub 
lt. Vertrag eingeben:]])</f>
        <v/>
      </c>
      <c r="K4" s="45"/>
    </row>
  </sheetData>
  <sheetProtection algorithmName="SHA-512" hashValue="9e6QRAY+61eTVqspFvq1zcwJP7CyaIFGh5CBa/sjy/JvRVWCzEpMSAlGHb4FjOXs4adqYvQ5sUE4GWeiYe8flA==" saltValue="T2o6qUPGxjCY2b5YVqJOpw==" spinCount="100000" sheet="1" objects="1" scenarios="1" formatCells="0" formatColumns="0" formatRows="0" selectLockedCells="1"/>
  <pageMargins left="0.7" right="0.7" top="0.78740157499999996" bottom="0.78740157499999996" header="0.3" footer="0.3"/>
  <pageSetup paperSize="9"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F2A82-C331-42C5-9F24-4DAB8D8E1963}">
  <sheetPr codeName="Tabelle5">
    <tabColor rgb="FFFFC000"/>
  </sheetPr>
  <dimension ref="B1:N51"/>
  <sheetViews>
    <sheetView showGridLines="0" showRowColHeaders="0" zoomScale="130" zoomScaleNormal="130" workbookViewId="0">
      <selection activeCell="B36" sqref="B36"/>
    </sheetView>
  </sheetViews>
  <sheetFormatPr baseColWidth="10" defaultColWidth="11.42578125" defaultRowHeight="15" x14ac:dyDescent="0.2"/>
  <cols>
    <col min="1" max="1" width="6" style="8" customWidth="1"/>
    <col min="2" max="2" width="18.140625" style="68" customWidth="1"/>
    <col min="3" max="3" width="12" style="68" customWidth="1"/>
    <col min="4" max="4" width="29.42578125" style="68" customWidth="1"/>
    <col min="5" max="5" width="5.7109375" style="8" customWidth="1"/>
    <col min="6" max="11" width="11.42578125" style="8"/>
    <col min="12" max="12" width="24.140625" style="8" customWidth="1"/>
    <col min="13" max="16384" width="11.42578125" style="8"/>
  </cols>
  <sheetData>
    <row r="1" spans="2:14" ht="9" customHeight="1" thickBot="1" x14ac:dyDescent="0.25"/>
    <row r="2" spans="2:14" ht="29.25" customHeight="1" x14ac:dyDescent="0.25">
      <c r="B2" s="254">
        <v>45658</v>
      </c>
      <c r="C2" s="255"/>
      <c r="D2" s="256"/>
      <c r="F2" s="43"/>
      <c r="G2" s="9"/>
      <c r="H2" s="9"/>
      <c r="I2" s="9"/>
      <c r="J2" s="79" t="s">
        <v>79</v>
      </c>
      <c r="K2" s="80"/>
      <c r="L2" s="81"/>
      <c r="M2" s="9"/>
      <c r="N2" s="9"/>
    </row>
    <row r="3" spans="2:14" ht="8.25" customHeight="1" x14ac:dyDescent="0.2">
      <c r="B3" s="69"/>
      <c r="C3" s="69"/>
      <c r="F3" s="9"/>
      <c r="G3" s="9"/>
      <c r="H3" s="9"/>
      <c r="I3" s="9"/>
      <c r="J3" s="82"/>
      <c r="K3" s="9"/>
      <c r="L3" s="83"/>
      <c r="M3" s="9"/>
      <c r="N3" s="9"/>
    </row>
    <row r="4" spans="2:14" ht="14.45" hidden="1" customHeight="1" x14ac:dyDescent="0.2">
      <c r="B4" s="8"/>
      <c r="C4" s="8"/>
      <c r="D4" s="8"/>
      <c r="J4" s="82"/>
      <c r="L4" s="83"/>
      <c r="M4" s="9"/>
      <c r="N4" s="9"/>
    </row>
    <row r="5" spans="2:14" ht="14.45" hidden="1" customHeight="1" x14ac:dyDescent="0.2">
      <c r="B5" s="70" t="s">
        <v>9</v>
      </c>
      <c r="C5" s="70"/>
      <c r="D5" s="127">
        <f>MOD($D$13,19)</f>
        <v>11</v>
      </c>
      <c r="J5" s="82"/>
      <c r="L5" s="83"/>
      <c r="M5" s="9"/>
      <c r="N5" s="9"/>
    </row>
    <row r="6" spans="2:14" ht="14.45" hidden="1" customHeight="1" x14ac:dyDescent="0.2">
      <c r="B6" s="70" t="s">
        <v>10</v>
      </c>
      <c r="C6" s="70"/>
      <c r="D6" s="127">
        <f>MOD($D$13,4)</f>
        <v>1</v>
      </c>
      <c r="J6" s="82"/>
      <c r="L6" s="83"/>
      <c r="M6" s="9"/>
      <c r="N6" s="9"/>
    </row>
    <row r="7" spans="2:14" ht="14.45" hidden="1" customHeight="1" x14ac:dyDescent="0.2">
      <c r="B7" s="70" t="s">
        <v>11</v>
      </c>
      <c r="C7" s="70"/>
      <c r="D7" s="127">
        <f>MOD($D$13,7)</f>
        <v>2</v>
      </c>
      <c r="J7" s="82"/>
      <c r="L7" s="83"/>
      <c r="M7" s="9"/>
      <c r="N7" s="9"/>
    </row>
    <row r="8" spans="2:14" ht="14.45" hidden="1" customHeight="1" x14ac:dyDescent="0.2">
      <c r="B8" s="70" t="s">
        <v>12</v>
      </c>
      <c r="C8" s="70"/>
      <c r="D8" s="127">
        <f>+MOD((19*D5+D11),30)</f>
        <v>23</v>
      </c>
      <c r="J8" s="82"/>
      <c r="L8" s="83"/>
      <c r="M8" s="9"/>
      <c r="N8" s="9"/>
    </row>
    <row r="9" spans="2:14" ht="14.45" hidden="1" customHeight="1" x14ac:dyDescent="0.2">
      <c r="B9" s="70" t="s">
        <v>13</v>
      </c>
      <c r="C9" s="70"/>
      <c r="D9" s="127">
        <f>+MOD((2*D6+4*D7+6*D8+D12),7)</f>
        <v>6</v>
      </c>
      <c r="J9" s="82"/>
      <c r="L9" s="83"/>
      <c r="M9" s="9"/>
      <c r="N9" s="9"/>
    </row>
    <row r="10" spans="2:14" ht="14.45" hidden="1" customHeight="1" x14ac:dyDescent="0.2">
      <c r="B10" s="70" t="s">
        <v>14</v>
      </c>
      <c r="C10" s="70"/>
      <c r="D10" s="127">
        <f>+D9+D8</f>
        <v>29</v>
      </c>
      <c r="J10" s="82"/>
      <c r="L10" s="83"/>
      <c r="M10" s="9"/>
      <c r="N10" s="9"/>
    </row>
    <row r="11" spans="2:14" ht="14.45" hidden="1" customHeight="1" x14ac:dyDescent="0.2">
      <c r="B11" s="70" t="s">
        <v>15</v>
      </c>
      <c r="C11" s="70"/>
      <c r="D11" s="127">
        <f>IF(OR(D13&lt;1582,D13&gt;2199),0,IF(D13&lt;1700,22,IF(D13&lt;1900,23,24)))</f>
        <v>24</v>
      </c>
      <c r="J11" s="82"/>
      <c r="L11" s="83"/>
      <c r="M11" s="9"/>
      <c r="N11" s="9"/>
    </row>
    <row r="12" spans="2:14" ht="14.45" hidden="1" customHeight="1" x14ac:dyDescent="0.2">
      <c r="B12" s="70" t="s">
        <v>16</v>
      </c>
      <c r="C12" s="70"/>
      <c r="D12" s="127">
        <f>IF(OR(D13&lt;1582,D13&gt;2199),0,IF(D13&lt;1700,2,IF(D13&lt;1800,3,IF(D13&lt;1900,4,IF(D13&lt;2100,5,6)))))</f>
        <v>5</v>
      </c>
      <c r="J12" s="82"/>
      <c r="L12" s="83"/>
      <c r="M12" s="9"/>
      <c r="N12" s="9"/>
    </row>
    <row r="13" spans="2:14" ht="14.45" hidden="1" customHeight="1" x14ac:dyDescent="0.2">
      <c r="B13" s="70" t="s">
        <v>17</v>
      </c>
      <c r="C13" s="70"/>
      <c r="D13" s="127">
        <f>YEAR($B$2)</f>
        <v>2025</v>
      </c>
      <c r="J13" s="82"/>
      <c r="L13" s="83"/>
      <c r="M13" s="9"/>
      <c r="N13" s="9"/>
    </row>
    <row r="14" spans="2:14" ht="14.45" hidden="1" customHeight="1" x14ac:dyDescent="0.2">
      <c r="B14" s="70" t="s">
        <v>18</v>
      </c>
      <c r="C14" s="70"/>
      <c r="D14" s="128">
        <f>+IF(D10&lt;10,3,4)</f>
        <v>4</v>
      </c>
      <c r="J14" s="82"/>
      <c r="L14" s="83"/>
      <c r="M14" s="9"/>
      <c r="N14" s="9"/>
    </row>
    <row r="15" spans="2:14" ht="14.45" hidden="1" customHeight="1" x14ac:dyDescent="0.2">
      <c r="B15" s="70" t="s">
        <v>19</v>
      </c>
      <c r="C15" s="70"/>
      <c r="D15" s="127">
        <f>+IF(D14=3,22+D10,D10-9)</f>
        <v>20</v>
      </c>
      <c r="J15" s="82"/>
      <c r="L15" s="83"/>
      <c r="M15" s="9"/>
      <c r="N15" s="9"/>
    </row>
    <row r="16" spans="2:14" ht="14.45" customHeight="1" x14ac:dyDescent="0.2">
      <c r="J16" s="82"/>
      <c r="L16" s="83"/>
      <c r="M16" s="9"/>
      <c r="N16" s="9"/>
    </row>
    <row r="17" spans="2:14" ht="14.45" customHeight="1" x14ac:dyDescent="0.25">
      <c r="B17" s="71" t="s">
        <v>20</v>
      </c>
      <c r="C17" s="72"/>
      <c r="D17" s="73" t="s">
        <v>51</v>
      </c>
      <c r="J17" s="84" t="s">
        <v>80</v>
      </c>
      <c r="K17" s="85" t="s">
        <v>81</v>
      </c>
      <c r="L17" s="86" t="s">
        <v>82</v>
      </c>
      <c r="M17" s="9"/>
      <c r="N17" s="9"/>
    </row>
    <row r="18" spans="2:14" s="10" customFormat="1" ht="14.25" customHeight="1" x14ac:dyDescent="0.2">
      <c r="B18" s="29">
        <v>45658</v>
      </c>
      <c r="C18" s="30">
        <v>45658</v>
      </c>
      <c r="D18" s="74" t="s">
        <v>21</v>
      </c>
      <c r="F18" s="257" t="s">
        <v>72</v>
      </c>
      <c r="G18" s="257"/>
      <c r="H18" s="257"/>
      <c r="J18" s="231">
        <v>45649</v>
      </c>
      <c r="K18" s="232">
        <v>45660</v>
      </c>
      <c r="L18" s="152" t="s">
        <v>83</v>
      </c>
      <c r="M18" s="11"/>
      <c r="N18" s="11"/>
    </row>
    <row r="19" spans="2:14" s="10" customFormat="1" ht="14.25" customHeight="1" x14ac:dyDescent="0.25">
      <c r="B19" s="28">
        <v>45765</v>
      </c>
      <c r="C19" s="31">
        <v>45765</v>
      </c>
      <c r="D19" s="75" t="s">
        <v>22</v>
      </c>
      <c r="F19" s="257"/>
      <c r="G19" s="257"/>
      <c r="H19" s="257"/>
      <c r="J19" s="233">
        <v>45712</v>
      </c>
      <c r="K19" s="234">
        <v>45720</v>
      </c>
      <c r="L19" s="155" t="s">
        <v>84</v>
      </c>
      <c r="M19" s="11"/>
      <c r="N19" s="11"/>
    </row>
    <row r="20" spans="2:14" s="10" customFormat="1" ht="14.25" customHeight="1" x14ac:dyDescent="0.25">
      <c r="B20" s="28">
        <v>45767</v>
      </c>
      <c r="C20" s="31">
        <v>45767</v>
      </c>
      <c r="D20" s="75" t="s">
        <v>23</v>
      </c>
      <c r="E20" s="12"/>
      <c r="F20" s="257"/>
      <c r="G20" s="257"/>
      <c r="H20" s="257"/>
      <c r="J20" s="153"/>
      <c r="K20" s="154"/>
      <c r="L20" s="155" t="s">
        <v>85</v>
      </c>
      <c r="M20" s="11"/>
      <c r="N20" s="11"/>
    </row>
    <row r="21" spans="2:14" s="10" customFormat="1" ht="14.25" customHeight="1" x14ac:dyDescent="0.25">
      <c r="B21" s="28">
        <v>45768</v>
      </c>
      <c r="C21" s="31">
        <v>45768</v>
      </c>
      <c r="D21" s="75" t="s">
        <v>24</v>
      </c>
      <c r="E21" s="12"/>
      <c r="F21" s="257"/>
      <c r="G21" s="257"/>
      <c r="H21" s="257"/>
      <c r="J21" s="153"/>
      <c r="K21" s="154"/>
      <c r="L21" s="155" t="s">
        <v>86</v>
      </c>
      <c r="M21" s="11"/>
      <c r="N21" s="11"/>
    </row>
    <row r="22" spans="2:14" s="10" customFormat="1" ht="14.25" customHeight="1" x14ac:dyDescent="0.25">
      <c r="B22" s="28">
        <v>45778</v>
      </c>
      <c r="C22" s="31">
        <v>45778</v>
      </c>
      <c r="D22" s="75" t="s">
        <v>25</v>
      </c>
      <c r="E22" s="12"/>
      <c r="F22" s="257"/>
      <c r="G22" s="257"/>
      <c r="H22" s="257"/>
      <c r="J22" s="153"/>
      <c r="K22" s="154"/>
      <c r="L22" s="155" t="s">
        <v>87</v>
      </c>
      <c r="M22" s="11"/>
      <c r="N22" s="11"/>
    </row>
    <row r="23" spans="2:14" s="10" customFormat="1" ht="14.25" customHeight="1" x14ac:dyDescent="0.25">
      <c r="B23" s="28">
        <v>45806</v>
      </c>
      <c r="C23" s="31">
        <v>45806</v>
      </c>
      <c r="D23" s="75" t="s">
        <v>26</v>
      </c>
      <c r="E23" s="12"/>
      <c r="F23" s="257"/>
      <c r="G23" s="257"/>
      <c r="H23" s="257"/>
      <c r="J23" s="153"/>
      <c r="K23" s="154"/>
      <c r="L23" s="155" t="s">
        <v>88</v>
      </c>
      <c r="M23" s="11"/>
      <c r="N23" s="11"/>
    </row>
    <row r="24" spans="2:14" s="10" customFormat="1" ht="14.25" customHeight="1" x14ac:dyDescent="0.2">
      <c r="B24" s="28">
        <v>45816</v>
      </c>
      <c r="C24" s="31">
        <v>45816</v>
      </c>
      <c r="D24" s="75" t="s">
        <v>27</v>
      </c>
      <c r="E24" s="12"/>
      <c r="F24" s="257"/>
      <c r="G24" s="257"/>
      <c r="H24" s="257"/>
      <c r="J24" s="156"/>
      <c r="K24" s="154"/>
      <c r="L24" s="157" t="s">
        <v>83</v>
      </c>
      <c r="M24" s="11"/>
      <c r="N24" s="11"/>
    </row>
    <row r="25" spans="2:14" s="10" customFormat="1" ht="14.25" customHeight="1" thickBot="1" x14ac:dyDescent="0.25">
      <c r="B25" s="28">
        <v>45817</v>
      </c>
      <c r="C25" s="31">
        <v>45817</v>
      </c>
      <c r="D25" s="75" t="s">
        <v>28</v>
      </c>
      <c r="E25" s="12"/>
      <c r="F25" s="257"/>
      <c r="G25" s="257"/>
      <c r="H25" s="257"/>
      <c r="J25" s="156"/>
      <c r="K25" s="154"/>
      <c r="L25" s="158"/>
      <c r="M25" s="11"/>
      <c r="N25" s="11"/>
    </row>
    <row r="26" spans="2:14" s="10" customFormat="1" ht="14.25" customHeight="1" x14ac:dyDescent="0.25">
      <c r="B26" s="28">
        <v>45827</v>
      </c>
      <c r="C26" s="31">
        <v>45827</v>
      </c>
      <c r="D26" s="75" t="s">
        <v>29</v>
      </c>
      <c r="E26" s="12"/>
      <c r="F26" s="257"/>
      <c r="G26" s="257"/>
      <c r="H26" s="257"/>
      <c r="M26" s="11"/>
      <c r="N26" s="11"/>
    </row>
    <row r="27" spans="2:14" s="10" customFormat="1" ht="14.25" customHeight="1" x14ac:dyDescent="0.25">
      <c r="B27" s="28">
        <v>45884</v>
      </c>
      <c r="C27" s="31">
        <v>45884</v>
      </c>
      <c r="D27" s="75" t="s">
        <v>30</v>
      </c>
      <c r="E27" s="12"/>
      <c r="F27" s="257"/>
      <c r="G27" s="257"/>
      <c r="H27" s="257"/>
      <c r="J27" s="258" t="s">
        <v>144</v>
      </c>
      <c r="K27" s="258"/>
      <c r="L27" s="258"/>
      <c r="M27" s="11"/>
      <c r="N27" s="11"/>
    </row>
    <row r="28" spans="2:14" s="10" customFormat="1" ht="14.25" customHeight="1" x14ac:dyDescent="0.25">
      <c r="B28" s="28">
        <v>45933</v>
      </c>
      <c r="C28" s="31">
        <v>45933</v>
      </c>
      <c r="D28" s="75" t="s">
        <v>158</v>
      </c>
      <c r="E28" s="12"/>
      <c r="F28" s="257"/>
      <c r="G28" s="257"/>
      <c r="H28" s="257"/>
      <c r="J28" s="258"/>
      <c r="K28" s="258"/>
      <c r="L28" s="258"/>
      <c r="M28" s="11"/>
      <c r="N28" s="11"/>
    </row>
    <row r="29" spans="2:14" s="10" customFormat="1" ht="14.25" customHeight="1" x14ac:dyDescent="0.25">
      <c r="B29" s="28">
        <v>45962</v>
      </c>
      <c r="C29" s="31">
        <v>45962</v>
      </c>
      <c r="D29" s="75" t="s">
        <v>31</v>
      </c>
      <c r="E29" s="12"/>
      <c r="F29" s="257"/>
      <c r="G29" s="257"/>
      <c r="H29" s="257"/>
      <c r="M29" s="11"/>
      <c r="N29" s="11"/>
    </row>
    <row r="30" spans="2:14" s="10" customFormat="1" ht="14.25" customHeight="1" x14ac:dyDescent="0.25">
      <c r="B30" s="28">
        <v>46015</v>
      </c>
      <c r="C30" s="31">
        <v>46015</v>
      </c>
      <c r="D30" s="75" t="s">
        <v>32</v>
      </c>
      <c r="E30" s="12"/>
      <c r="F30" s="257"/>
      <c r="G30" s="257"/>
      <c r="H30" s="257"/>
      <c r="L30" s="11"/>
      <c r="M30" s="11"/>
      <c r="N30" s="11"/>
    </row>
    <row r="31" spans="2:14" s="10" customFormat="1" ht="14.25" customHeight="1" x14ac:dyDescent="0.25">
      <c r="B31" s="28">
        <v>46016</v>
      </c>
      <c r="C31" s="31">
        <v>46016</v>
      </c>
      <c r="D31" s="75" t="s">
        <v>33</v>
      </c>
      <c r="E31" s="12"/>
      <c r="F31" s="257"/>
      <c r="G31" s="257"/>
      <c r="H31" s="257"/>
      <c r="L31" s="11"/>
      <c r="M31" s="11"/>
      <c r="N31" s="11"/>
    </row>
    <row r="32" spans="2:14" s="10" customFormat="1" ht="14.25" customHeight="1" x14ac:dyDescent="0.25">
      <c r="B32" s="28">
        <v>46017</v>
      </c>
      <c r="C32" s="31">
        <v>46017</v>
      </c>
      <c r="D32" s="75" t="s">
        <v>34</v>
      </c>
      <c r="E32" s="12"/>
      <c r="F32" s="257"/>
      <c r="G32" s="257"/>
      <c r="H32" s="257"/>
      <c r="L32" s="11"/>
      <c r="M32" s="11"/>
      <c r="N32" s="11"/>
    </row>
    <row r="33" spans="2:14" s="10" customFormat="1" ht="14.25" customHeight="1" x14ac:dyDescent="0.25">
      <c r="B33" s="28">
        <v>46022</v>
      </c>
      <c r="C33" s="31">
        <v>46022</v>
      </c>
      <c r="D33" s="75" t="s">
        <v>151</v>
      </c>
      <c r="E33" s="12"/>
      <c r="F33" s="257"/>
      <c r="G33" s="257"/>
      <c r="H33" s="257"/>
      <c r="L33" s="11"/>
      <c r="M33" s="11"/>
      <c r="N33" s="11"/>
    </row>
    <row r="34" spans="2:14" s="10" customFormat="1" ht="14.25" customHeight="1" x14ac:dyDescent="0.25">
      <c r="B34" s="15"/>
      <c r="C34" s="76" t="str">
        <f t="shared" ref="C34:C37" si="0">IF(B34&lt;&gt;0,B34,"")</f>
        <v/>
      </c>
      <c r="D34" s="77"/>
      <c r="E34" s="12"/>
      <c r="F34" s="13"/>
      <c r="G34" s="13"/>
      <c r="H34" s="13"/>
      <c r="L34" s="11"/>
      <c r="M34" s="11"/>
      <c r="N34" s="11"/>
    </row>
    <row r="35" spans="2:14" s="10" customFormat="1" ht="14.25" customHeight="1" x14ac:dyDescent="0.25">
      <c r="B35" s="15"/>
      <c r="C35" s="76" t="str">
        <f t="shared" si="0"/>
        <v/>
      </c>
      <c r="D35" s="77"/>
      <c r="E35" s="12"/>
      <c r="F35" s="13"/>
      <c r="G35" s="13"/>
      <c r="H35" s="13"/>
      <c r="L35" s="11"/>
      <c r="M35" s="11"/>
      <c r="N35" s="11"/>
    </row>
    <row r="36" spans="2:14" s="10" customFormat="1" ht="14.25" customHeight="1" x14ac:dyDescent="0.25">
      <c r="B36" s="15"/>
      <c r="C36" s="76" t="str">
        <f t="shared" si="0"/>
        <v/>
      </c>
      <c r="D36" s="77"/>
      <c r="E36" s="12"/>
      <c r="F36" s="13"/>
      <c r="G36" s="13"/>
      <c r="H36" s="13"/>
      <c r="L36" s="11"/>
      <c r="M36" s="11"/>
      <c r="N36" s="11"/>
    </row>
    <row r="37" spans="2:14" s="10" customFormat="1" ht="14.25" customHeight="1" x14ac:dyDescent="0.25">
      <c r="B37" s="15"/>
      <c r="C37" s="76" t="str">
        <f t="shared" si="0"/>
        <v/>
      </c>
      <c r="D37" s="16"/>
      <c r="E37" s="12"/>
      <c r="F37" s="13"/>
      <c r="G37" s="13"/>
      <c r="H37" s="13"/>
      <c r="L37" s="11"/>
      <c r="M37" s="11"/>
      <c r="N37" s="11"/>
    </row>
    <row r="38" spans="2:14" x14ac:dyDescent="0.2">
      <c r="B38" s="8"/>
      <c r="C38" s="8"/>
      <c r="D38" s="8"/>
      <c r="F38" s="14"/>
      <c r="G38" s="14"/>
      <c r="H38" s="14"/>
      <c r="J38" s="10"/>
      <c r="K38" s="10"/>
      <c r="L38" s="11"/>
    </row>
    <row r="39" spans="2:14" x14ac:dyDescent="0.2">
      <c r="F39" s="14"/>
      <c r="G39" s="14"/>
      <c r="H39" s="14"/>
    </row>
    <row r="40" spans="2:14" x14ac:dyDescent="0.2">
      <c r="B40" s="8"/>
      <c r="C40" s="8"/>
      <c r="D40" s="8"/>
      <c r="F40" s="14"/>
      <c r="G40" s="14"/>
      <c r="H40" s="14"/>
    </row>
    <row r="41" spans="2:14" x14ac:dyDescent="0.2">
      <c r="B41" s="8"/>
      <c r="C41" s="8"/>
      <c r="D41" s="78"/>
      <c r="F41" s="14"/>
      <c r="G41" s="14"/>
      <c r="H41" s="14"/>
    </row>
    <row r="42" spans="2:14" x14ac:dyDescent="0.2">
      <c r="B42" s="8"/>
      <c r="C42" s="8"/>
      <c r="D42" s="8"/>
      <c r="F42" s="14"/>
      <c r="G42" s="14"/>
      <c r="H42" s="14"/>
    </row>
    <row r="43" spans="2:14" x14ac:dyDescent="0.2">
      <c r="B43" s="8"/>
      <c r="C43" s="8"/>
      <c r="D43" s="8"/>
      <c r="F43" s="14"/>
      <c r="G43" s="14"/>
      <c r="H43" s="14"/>
    </row>
    <row r="44" spans="2:14" x14ac:dyDescent="0.2">
      <c r="B44" s="8"/>
      <c r="C44" s="8"/>
      <c r="D44" s="8"/>
      <c r="F44" s="14"/>
      <c r="G44" s="14"/>
      <c r="H44" s="14"/>
    </row>
    <row r="45" spans="2:14" x14ac:dyDescent="0.2">
      <c r="B45" s="8"/>
      <c r="C45" s="8"/>
      <c r="D45" s="8"/>
      <c r="F45" s="14"/>
      <c r="G45" s="14"/>
      <c r="H45" s="14"/>
    </row>
    <row r="46" spans="2:14" x14ac:dyDescent="0.2">
      <c r="B46" s="8"/>
      <c r="C46" s="8"/>
      <c r="D46" s="8"/>
      <c r="F46" s="14"/>
      <c r="G46" s="14"/>
      <c r="H46" s="14"/>
    </row>
    <row r="47" spans="2:14" x14ac:dyDescent="0.2">
      <c r="B47" s="8"/>
      <c r="C47" s="8"/>
      <c r="D47" s="8"/>
      <c r="F47" s="14"/>
      <c r="G47" s="14"/>
      <c r="H47" s="14"/>
    </row>
    <row r="48" spans="2:14" x14ac:dyDescent="0.2">
      <c r="B48" s="8"/>
      <c r="C48" s="8"/>
      <c r="D48" s="8"/>
      <c r="F48" s="14"/>
      <c r="G48" s="14"/>
      <c r="H48" s="14"/>
    </row>
    <row r="49" spans="2:8" x14ac:dyDescent="0.2">
      <c r="B49" s="8"/>
      <c r="C49" s="8"/>
      <c r="D49" s="8"/>
      <c r="F49" s="14"/>
      <c r="G49" s="14"/>
      <c r="H49" s="14"/>
    </row>
    <row r="50" spans="2:8" x14ac:dyDescent="0.2">
      <c r="B50" s="8"/>
      <c r="C50" s="8"/>
      <c r="D50" s="8"/>
      <c r="F50" s="14"/>
      <c r="G50" s="14"/>
      <c r="H50" s="14"/>
    </row>
    <row r="51" spans="2:8" x14ac:dyDescent="0.2">
      <c r="F51" s="14"/>
      <c r="G51" s="14"/>
      <c r="H51" s="14"/>
    </row>
  </sheetData>
  <sheetProtection algorithmName="SHA-512" hashValue="sodvEWkQmshHZbXxcMCSwfUMlcqp0YgoCZcArsbSNceUWXJrjATpeZDXRK7HGQWVYxDBp82weIWH22psvpoyvA==" saltValue="IZS8UfcJOskdApfTbJqUgg==" spinCount="100000" sheet="1" objects="1" scenarios="1" formatCells="0" formatColumns="0" formatRows="0" selectLockedCells="1"/>
  <mergeCells count="3">
    <mergeCell ref="B2:D2"/>
    <mergeCell ref="F18:H33"/>
    <mergeCell ref="J27:L28"/>
  </mergeCells>
  <pageMargins left="0.7" right="0.7" top="0.78740157499999996" bottom="0.78740157499999996" header="0.3" footer="0.3"/>
  <pageSetup paperSize="9"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C0566-C444-499D-A363-2CC169C60A07}">
  <sheetPr codeName="Tabelle2">
    <tabColor rgb="FF92D050"/>
  </sheetPr>
  <dimension ref="B3:X11"/>
  <sheetViews>
    <sheetView showGridLines="0" showRowColHeaders="0" zoomScale="130" zoomScaleNormal="130" workbookViewId="0">
      <selection activeCell="B9" sqref="B9"/>
    </sheetView>
  </sheetViews>
  <sheetFormatPr baseColWidth="10" defaultColWidth="11.5703125" defaultRowHeight="15" x14ac:dyDescent="0.25"/>
  <cols>
    <col min="1" max="1" width="6" customWidth="1"/>
    <col min="2" max="2" width="19" style="167" bestFit="1" customWidth="1"/>
    <col min="3" max="3" width="21" customWidth="1"/>
    <col min="4" max="4" width="22.140625" customWidth="1"/>
    <col min="12" max="24" width="6.7109375" hidden="1" customWidth="1"/>
  </cols>
  <sheetData>
    <row r="3" spans="2:24" ht="24.75" customHeight="1" x14ac:dyDescent="0.25">
      <c r="B3" s="169" t="s">
        <v>67</v>
      </c>
      <c r="C3" s="170" t="s">
        <v>68</v>
      </c>
      <c r="D3" s="170" t="s">
        <v>69</v>
      </c>
      <c r="M3" t="s">
        <v>135</v>
      </c>
    </row>
    <row r="4" spans="2:24" x14ac:dyDescent="0.25">
      <c r="B4" s="159" t="s">
        <v>55</v>
      </c>
      <c r="C4" s="160" t="s">
        <v>65</v>
      </c>
      <c r="D4" s="173" t="str">
        <f t="shared" ref="D4:D9" si="0">B4&amp;"  "&amp;C4</f>
        <v>K  Krank</v>
      </c>
      <c r="M4" t="s">
        <v>138</v>
      </c>
    </row>
    <row r="5" spans="2:24" x14ac:dyDescent="0.25">
      <c r="B5" s="161" t="s">
        <v>57</v>
      </c>
      <c r="C5" s="162" t="s">
        <v>56</v>
      </c>
      <c r="D5" s="174" t="str">
        <f t="shared" si="0"/>
        <v>F  Fortbildung</v>
      </c>
      <c r="M5" t="s">
        <v>1</v>
      </c>
      <c r="N5" t="s">
        <v>71</v>
      </c>
      <c r="O5" s="173" t="str">
        <f>$B$4</f>
        <v>K</v>
      </c>
      <c r="P5" s="174" t="str">
        <f>$B$5</f>
        <v>F</v>
      </c>
      <c r="Q5" s="175" t="str">
        <f>$B$6</f>
        <v>SU</v>
      </c>
      <c r="R5" s="176" t="str">
        <f>$B$7</f>
        <v>UU</v>
      </c>
      <c r="S5" s="177" t="str">
        <f>$B$8</f>
        <v>x</v>
      </c>
      <c r="T5" s="177" t="str">
        <f>$B$9</f>
        <v>y</v>
      </c>
      <c r="U5" s="177">
        <f>$B$10</f>
        <v>0</v>
      </c>
      <c r="V5" s="177">
        <f>$B$11</f>
        <v>0</v>
      </c>
      <c r="W5" s="177" t="e">
        <f>#REF!</f>
        <v>#REF!</v>
      </c>
      <c r="X5" s="177" t="e">
        <f>#REF!</f>
        <v>#REF!</v>
      </c>
    </row>
    <row r="6" spans="2:24" x14ac:dyDescent="0.25">
      <c r="B6" s="163" t="s">
        <v>58</v>
      </c>
      <c r="C6" s="164" t="s">
        <v>74</v>
      </c>
      <c r="D6" s="175" t="str">
        <f t="shared" si="0"/>
        <v>SU  Sonderurlaub</v>
      </c>
      <c r="L6" t="s">
        <v>136</v>
      </c>
      <c r="M6">
        <v>36</v>
      </c>
      <c r="N6">
        <v>37</v>
      </c>
      <c r="O6">
        <v>38</v>
      </c>
      <c r="P6">
        <v>39</v>
      </c>
      <c r="Q6">
        <v>40</v>
      </c>
      <c r="R6">
        <v>41</v>
      </c>
      <c r="S6">
        <v>42</v>
      </c>
      <c r="T6">
        <v>43</v>
      </c>
      <c r="U6">
        <v>44</v>
      </c>
      <c r="V6">
        <v>45</v>
      </c>
      <c r="W6">
        <v>46</v>
      </c>
      <c r="X6">
        <v>47</v>
      </c>
    </row>
    <row r="7" spans="2:24" x14ac:dyDescent="0.25">
      <c r="B7" s="165" t="s">
        <v>59</v>
      </c>
      <c r="C7" s="166" t="s">
        <v>66</v>
      </c>
      <c r="D7" s="178" t="str">
        <f t="shared" si="0"/>
        <v>UU  Unbez. Urlaub</v>
      </c>
      <c r="L7" t="s">
        <v>137</v>
      </c>
      <c r="M7">
        <v>35</v>
      </c>
      <c r="N7">
        <v>36</v>
      </c>
      <c r="O7">
        <v>37</v>
      </c>
      <c r="P7">
        <v>38</v>
      </c>
      <c r="Q7">
        <v>39</v>
      </c>
      <c r="R7">
        <v>40</v>
      </c>
      <c r="S7">
        <v>41</v>
      </c>
      <c r="T7">
        <v>42</v>
      </c>
      <c r="U7">
        <v>43</v>
      </c>
      <c r="V7">
        <v>44</v>
      </c>
      <c r="W7">
        <v>45</v>
      </c>
      <c r="X7">
        <v>46</v>
      </c>
    </row>
    <row r="8" spans="2:24" x14ac:dyDescent="0.25">
      <c r="B8" s="26" t="s">
        <v>162</v>
      </c>
      <c r="C8" s="25" t="s">
        <v>163</v>
      </c>
      <c r="D8" s="251" t="str">
        <f t="shared" si="0"/>
        <v>x  Text</v>
      </c>
    </row>
    <row r="9" spans="2:24" x14ac:dyDescent="0.25">
      <c r="B9" s="26" t="s">
        <v>164</v>
      </c>
      <c r="C9" s="25" t="s">
        <v>163</v>
      </c>
      <c r="D9" s="251" t="str">
        <f t="shared" si="0"/>
        <v>y  Text</v>
      </c>
    </row>
    <row r="10" spans="2:24" x14ac:dyDescent="0.25">
      <c r="D10" s="168"/>
    </row>
    <row r="11" spans="2:24" x14ac:dyDescent="0.25">
      <c r="D11" s="168"/>
    </row>
  </sheetData>
  <sheetProtection algorithmName="SHA-512" hashValue="RxdKFTjRHygGE7TTRPcj9x5EWHeOXbPIwSJireibrp4XTyBfHHUlO1WM+aRFBMkrqanF+fFLLnDugdytJfR6Iw==" saltValue="WTAeQToV+LhEbmsmXiR0nA==" spinCount="100000" sheet="1" objects="1" scenarios="1" formatCells="0" formatColumns="0" formatRows="0" selectLockedCells="1"/>
  <pageMargins left="0.7" right="0.7" top="0.78740157499999996" bottom="0.78740157499999996"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FFBB8-8B78-4D4E-A5C5-EDE0D9772189}">
  <sheetPr codeName="Tabelle7">
    <tabColor theme="8" tint="0.39997558519241921"/>
    <pageSetUpPr fitToPage="1"/>
  </sheetPr>
  <dimension ref="B1:S7"/>
  <sheetViews>
    <sheetView showGridLines="0" showRowColHeaders="0" zoomScale="85" zoomScaleNormal="85" zoomScaleSheetLayoutView="55" workbookViewId="0">
      <pane xSplit="4" ySplit="3" topLeftCell="E4" activePane="bottomRight" state="frozen"/>
      <selection activeCell="F9" sqref="F9"/>
      <selection pane="topRight" activeCell="F9" sqref="F9"/>
      <selection pane="bottomLeft" activeCell="F9" sqref="F9"/>
      <selection pane="bottomRight" activeCell="F4" sqref="F4"/>
    </sheetView>
  </sheetViews>
  <sheetFormatPr baseColWidth="10" defaultRowHeight="15" x14ac:dyDescent="0.25"/>
  <cols>
    <col min="2" max="2" width="8.5703125" style="6" customWidth="1"/>
    <col min="3" max="3" width="18.42578125" style="3" customWidth="1"/>
    <col min="4" max="4" width="17.7109375" style="7" customWidth="1"/>
    <col min="5" max="16" width="14.28515625" customWidth="1"/>
    <col min="17" max="17" width="15.28515625" customWidth="1"/>
    <col min="18" max="18" width="14.28515625" customWidth="1"/>
    <col min="19" max="19" width="42.28515625" customWidth="1"/>
  </cols>
  <sheetData>
    <row r="1" spans="2:19" ht="14.45" customHeight="1" x14ac:dyDescent="0.25">
      <c r="B1" s="92"/>
      <c r="C1" s="259"/>
      <c r="D1" s="259"/>
    </row>
    <row r="2" spans="2:19" s="1" customFormat="1" ht="25.9" customHeight="1" x14ac:dyDescent="0.25">
      <c r="B2" s="260" t="s">
        <v>48</v>
      </c>
      <c r="C2" s="261"/>
      <c r="D2" s="261"/>
      <c r="E2" s="261"/>
      <c r="F2" s="261"/>
      <c r="G2" s="261"/>
      <c r="H2" s="261"/>
      <c r="I2" s="261"/>
      <c r="J2" s="261"/>
      <c r="K2" s="261"/>
      <c r="L2" s="261"/>
      <c r="M2" s="261"/>
      <c r="N2" s="261"/>
      <c r="O2" s="261"/>
      <c r="P2" s="261"/>
      <c r="Q2" s="261"/>
      <c r="R2" s="262"/>
    </row>
    <row r="3" spans="2:19" s="1" customFormat="1" ht="37.9" customHeight="1" x14ac:dyDescent="0.25">
      <c r="B3" s="101" t="s">
        <v>76</v>
      </c>
      <c r="C3" s="111" t="s">
        <v>0</v>
      </c>
      <c r="D3" s="17" t="s">
        <v>53</v>
      </c>
      <c r="E3" s="20" t="s">
        <v>36</v>
      </c>
      <c r="F3" s="17" t="s">
        <v>37</v>
      </c>
      <c r="G3" s="17" t="s">
        <v>38</v>
      </c>
      <c r="H3" s="17" t="s">
        <v>39</v>
      </c>
      <c r="I3" s="17" t="s">
        <v>40</v>
      </c>
      <c r="J3" s="17" t="s">
        <v>41</v>
      </c>
      <c r="K3" s="17" t="s">
        <v>42</v>
      </c>
      <c r="L3" s="17" t="s">
        <v>43</v>
      </c>
      <c r="M3" s="17" t="s">
        <v>44</v>
      </c>
      <c r="N3" s="17" t="s">
        <v>45</v>
      </c>
      <c r="O3" s="17" t="s">
        <v>46</v>
      </c>
      <c r="P3" s="17" t="s">
        <v>47</v>
      </c>
      <c r="Q3" s="17" t="s">
        <v>49</v>
      </c>
      <c r="R3" s="20" t="s">
        <v>52</v>
      </c>
      <c r="S3" s="18" t="s">
        <v>50</v>
      </c>
    </row>
    <row r="4" spans="2:19" ht="25.9" customHeight="1" x14ac:dyDescent="0.25">
      <c r="B4" s="102">
        <v>1</v>
      </c>
      <c r="C4" s="179" t="str">
        <f>VLOOKUP($B4,tab_Mitarbeiter[],4,0)</f>
        <v>Schwed Anuschka</v>
      </c>
      <c r="D4" s="180">
        <f>VLOOKUP($B4,tab_Mitarbeiter[],8,0)</f>
        <v>35</v>
      </c>
      <c r="E4" s="181">
        <f>VLOOKUP($B4,tab_01[],4,0)</f>
        <v>3</v>
      </c>
      <c r="F4" s="182">
        <f>VLOOKUP($B4,tab_02[],4,0)</f>
        <v>3</v>
      </c>
      <c r="G4" s="100"/>
      <c r="H4" s="100"/>
      <c r="I4" s="100"/>
      <c r="J4" s="100"/>
      <c r="K4" s="100"/>
      <c r="L4" s="100"/>
      <c r="M4" s="100"/>
      <c r="N4" s="100"/>
      <c r="O4" s="100"/>
      <c r="P4" s="100"/>
      <c r="Q4" s="185">
        <f>IF(ISBLANK(Mitarbeiter!$E2),"",(SUM(E4:P4)))</f>
        <v>6</v>
      </c>
      <c r="R4" s="184">
        <f>IFERROR(D4-SUM(E4:P4),"")</f>
        <v>29</v>
      </c>
      <c r="S4" s="19"/>
    </row>
    <row r="5" spans="2:19" ht="25.9" customHeight="1" x14ac:dyDescent="0.25">
      <c r="B5" s="102">
        <v>2</v>
      </c>
      <c r="C5" s="183" t="str">
        <f>VLOOKUP($B5,tab_Mitarbeiter[],4,0)</f>
        <v>Klein Peter</v>
      </c>
      <c r="D5" s="180">
        <f>VLOOKUP($B5,tab_Mitarbeiter[],8,0)</f>
        <v>35</v>
      </c>
      <c r="E5" s="184">
        <f>VLOOKUP($B5,tab_01[],4,0)</f>
        <v>2.5</v>
      </c>
      <c r="F5" s="185">
        <f>VLOOKUP($B5,tab_02[],4,0)</f>
        <v>2</v>
      </c>
      <c r="G5" s="99"/>
      <c r="H5" s="99"/>
      <c r="I5" s="99"/>
      <c r="J5" s="99"/>
      <c r="K5" s="99"/>
      <c r="L5" s="99"/>
      <c r="M5" s="99"/>
      <c r="N5" s="99"/>
      <c r="O5" s="99"/>
      <c r="P5" s="99"/>
      <c r="Q5" s="185">
        <f>IF(ISBLANK(Mitarbeiter!$E3),"",(SUM(E5:P5)))</f>
        <v>4.5</v>
      </c>
      <c r="R5" s="184">
        <f t="shared" ref="R5:R6" si="0">IFERROR(D5-SUM(E5:P5),"")</f>
        <v>30.5</v>
      </c>
      <c r="S5" s="19"/>
    </row>
    <row r="6" spans="2:19" ht="25.9" customHeight="1" x14ac:dyDescent="0.25">
      <c r="B6" s="102">
        <v>3</v>
      </c>
      <c r="C6" s="183" t="str">
        <f>VLOOKUP($B6,tab_Mitarbeiter[],4,0)</f>
        <v xml:space="preserve"> </v>
      </c>
      <c r="D6" s="180" t="str">
        <f>VLOOKUP($B6,tab_Mitarbeiter[],8,0)</f>
        <v/>
      </c>
      <c r="E6" s="184" t="str">
        <f>VLOOKUP($B6,tab_01[],4,0)</f>
        <v/>
      </c>
      <c r="F6" s="185" t="str">
        <f>VLOOKUP($B6,tab_02[],4,0)</f>
        <v/>
      </c>
      <c r="G6" s="99"/>
      <c r="H6" s="99"/>
      <c r="I6" s="99"/>
      <c r="J6" s="99"/>
      <c r="K6" s="99"/>
      <c r="L6" s="99"/>
      <c r="M6" s="99"/>
      <c r="N6" s="99"/>
      <c r="O6" s="99"/>
      <c r="P6" s="99"/>
      <c r="Q6" s="185">
        <f>IF(ISBLANK(Mitarbeiter!$E4),"",(SUM(E6:P6)))</f>
        <v>0</v>
      </c>
      <c r="R6" s="184" t="str">
        <f t="shared" si="0"/>
        <v/>
      </c>
      <c r="S6" s="19"/>
    </row>
    <row r="7" spans="2:19" ht="25.9" customHeight="1" x14ac:dyDescent="0.25">
      <c r="C7" s="150" t="s">
        <v>54</v>
      </c>
      <c r="D7" s="151"/>
      <c r="E7" s="186">
        <f>SUBTOTAL(109,tab_UrlaubProMonat[Januar])</f>
        <v>5.5</v>
      </c>
      <c r="F7" s="186">
        <f>SUBTOTAL(109,tab_UrlaubProMonat[Februar])</f>
        <v>5</v>
      </c>
      <c r="G7" s="186">
        <f>SUBTOTAL(109,tab_UrlaubProMonat[März])</f>
        <v>0</v>
      </c>
      <c r="H7" s="186">
        <f>SUBTOTAL(109,tab_UrlaubProMonat[April])</f>
        <v>0</v>
      </c>
      <c r="I7" s="186">
        <f>SUBTOTAL(109,tab_UrlaubProMonat[Mai])</f>
        <v>0</v>
      </c>
      <c r="J7" s="186">
        <f>SUBTOTAL(109,tab_UrlaubProMonat[Juni])</f>
        <v>0</v>
      </c>
      <c r="K7" s="186">
        <f>SUBTOTAL(109,tab_UrlaubProMonat[Juli])</f>
        <v>0</v>
      </c>
      <c r="L7" s="186">
        <f>SUBTOTAL(109,tab_UrlaubProMonat[August])</f>
        <v>0</v>
      </c>
      <c r="M7" s="186">
        <f>SUBTOTAL(109,tab_UrlaubProMonat[September])</f>
        <v>0</v>
      </c>
      <c r="N7" s="186">
        <f>SUBTOTAL(109,tab_UrlaubProMonat[Oktober])</f>
        <v>0</v>
      </c>
      <c r="O7" s="186">
        <f>SUBTOTAL(109,tab_UrlaubProMonat[November])</f>
        <v>0</v>
      </c>
      <c r="P7" s="186">
        <f>SUBTOTAL(109,tab_UrlaubProMonat[Dezember])</f>
        <v>0</v>
      </c>
      <c r="Q7" s="186">
        <f>SUBTOTAL(109,tab_UrlaubProMonat[Gesamt-Urlaubstage])</f>
        <v>10.5</v>
      </c>
      <c r="R7" s="186">
        <f>SUBTOTAL(109,tab_UrlaubProMonat[Rest-Urlaub])</f>
        <v>59.5</v>
      </c>
      <c r="S7" s="151"/>
    </row>
  </sheetData>
  <sheetProtection algorithmName="SHA-512" hashValue="vQjJi4YLmseTOUtnuGjnlx8h1uu0PjmPDEdAdyhTVVYON3DsKMmEZ/3B2uapnY4eX2GTgBkYqKxNiv77KYmehw==" saltValue="DIcmJNKk5jxdtPa871AliA==" spinCount="100000" sheet="1" objects="1" scenarios="1" formatCells="0" formatColumns="0" formatRows="0" selectLockedCells="1"/>
  <mergeCells count="2">
    <mergeCell ref="C1:D1"/>
    <mergeCell ref="B2:R2"/>
  </mergeCells>
  <pageMargins left="0.31496062992125984" right="0.51181102362204722" top="0.39370078740157483" bottom="0.59055118110236227" header="0.31496062992125984" footer="0.31496062992125984"/>
  <pageSetup paperSize="9" scale="46" fitToHeight="3" orientation="landscape" horizontalDpi="4294967293" r:id="rId1"/>
  <headerFooter>
    <oddFooter>&amp;L(c) www.Schwed.org</oddFooter>
  </headerFooter>
  <colBreaks count="1" manualBreakCount="1">
    <brk id="18" max="1048575" man="1"/>
  </colBreaks>
  <drawing r:id="rId2"/>
  <tableParts count="1">
    <tablePart r:id="rId3"/>
  </tableParts>
  <extLst>
    <ext xmlns:x14="http://schemas.microsoft.com/office/spreadsheetml/2009/9/main" uri="{05C60535-1F16-4fd2-B633-F4F36F0B64E0}">
      <x14:sparklineGroups xmlns:xm="http://schemas.microsoft.com/office/excel/2006/main">
        <x14:sparklineGroup type="column" displayEmptyCellsAs="gap" xr2:uid="{1BB7F06A-8339-4BA8-90C9-579BDCC1DBDB}">
          <x14:colorSeries theme="6" tint="-0.249977111117893"/>
          <x14:colorNegative theme="7"/>
          <x14:colorAxis rgb="FF000000"/>
          <x14:colorMarkers theme="7" tint="-0.249977111117893"/>
          <x14:colorFirst theme="7" tint="-0.249977111117893"/>
          <x14:colorLast theme="7" tint="-0.249977111117893"/>
          <x14:colorHigh rgb="FFC00000"/>
          <x14:colorLow theme="7" tint="-0.249977111117893"/>
          <x14:sparklines>
            <x14:sparkline>
              <xm:f>'JahresÜ genommene Urlaubstage'!E4:P4</xm:f>
              <xm:sqref>S4</xm:sqref>
            </x14:sparkline>
            <x14:sparkline>
              <xm:f>'JahresÜ genommene Urlaubstage'!E5:P5</xm:f>
              <xm:sqref>S5</xm:sqref>
            </x14:sparkline>
            <x14:sparkline>
              <xm:f>'JahresÜ genommene Urlaubstage'!E6:P6</xm:f>
              <xm:sqref>S6</xm:sqref>
            </x14:sparkline>
          </x14:sparklines>
        </x14:sparklineGroup>
      </x14:sparklineGroup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AB05A-F1B0-4072-9A1C-2243D8E402BA}">
  <sheetPr codeName="Tabelle8">
    <tabColor rgb="FF92D050"/>
  </sheetPr>
  <dimension ref="A1:W11"/>
  <sheetViews>
    <sheetView showGridLines="0" showRowColHeaders="0" zoomScaleNormal="100" zoomScalePageLayoutView="25" workbookViewId="0">
      <pane xSplit="5" ySplit="7" topLeftCell="F9" activePane="bottomRight" state="frozen"/>
      <selection activeCell="F9" sqref="F9"/>
      <selection pane="topRight" activeCell="F9" sqref="F9"/>
      <selection pane="bottomLeft" activeCell="F9" sqref="F9"/>
      <selection pane="bottomRight" activeCell="K7" sqref="K7"/>
    </sheetView>
  </sheetViews>
  <sheetFormatPr baseColWidth="10" defaultRowHeight="15" x14ac:dyDescent="0.25"/>
  <cols>
    <col min="1" max="1" width="6.28515625" customWidth="1"/>
    <col min="2" max="2" width="8.42578125" style="6" customWidth="1"/>
    <col min="3" max="3" width="21.28515625" customWidth="1"/>
    <col min="4" max="4" width="18.28515625" customWidth="1"/>
    <col min="5" max="5" width="17.28515625" style="54" customWidth="1"/>
    <col min="6" max="23" width="5.7109375" customWidth="1"/>
  </cols>
  <sheetData>
    <row r="1" spans="1:23" x14ac:dyDescent="0.25">
      <c r="A1" s="2"/>
      <c r="C1" s="125" t="s">
        <v>60</v>
      </c>
      <c r="D1" s="187" t="str">
        <f>Fehlzeiten!$D$4</f>
        <v>K  Krank</v>
      </c>
      <c r="E1" s="125"/>
      <c r="G1" s="54"/>
      <c r="P1" s="54"/>
    </row>
    <row r="2" spans="1:23" x14ac:dyDescent="0.25">
      <c r="A2" s="2"/>
      <c r="C2" s="125" t="s">
        <v>64</v>
      </c>
      <c r="D2" s="188" t="str">
        <f>IF(ISBLANK(Fehlzeiten!$D$5),"",Fehlzeiten!$D$5)</f>
        <v>F  Fortbildung</v>
      </c>
      <c r="E2" s="125"/>
      <c r="G2" s="54"/>
      <c r="P2" s="54"/>
    </row>
    <row r="3" spans="1:23" ht="21" x14ac:dyDescent="0.25">
      <c r="A3" s="2"/>
      <c r="C3" s="125"/>
      <c r="D3" s="188" t="str">
        <f>IF(ISBLANK(Fehlzeiten!$D$6),"",Fehlzeiten!$D$6)</f>
        <v>SU  Sonderurlaub</v>
      </c>
      <c r="E3" s="124"/>
      <c r="G3" s="54"/>
      <c r="H3" s="52" t="s">
        <v>70</v>
      </c>
      <c r="J3" s="52"/>
      <c r="K3" s="52"/>
      <c r="L3" s="52"/>
      <c r="M3" s="52"/>
      <c r="N3" s="52"/>
      <c r="P3" s="54"/>
      <c r="Q3" s="52"/>
      <c r="S3" s="52"/>
      <c r="T3" s="52"/>
      <c r="U3" s="52"/>
      <c r="V3" s="52"/>
      <c r="W3" s="52"/>
    </row>
    <row r="4" spans="1:23" x14ac:dyDescent="0.25">
      <c r="A4" s="2"/>
      <c r="C4" s="125"/>
      <c r="D4" s="188" t="str">
        <f>IF(ISBLANK(Fehlzeiten!$D$7),"",Fehlzeiten!$D$7)</f>
        <v>UU  Unbez. Urlaub</v>
      </c>
      <c r="E4" s="124"/>
      <c r="G4" s="54"/>
      <c r="P4" s="54"/>
    </row>
    <row r="5" spans="1:23" s="1" customFormat="1" ht="25.9" customHeight="1" x14ac:dyDescent="0.25">
      <c r="A5" s="4"/>
      <c r="C5" s="122"/>
      <c r="E5" s="124"/>
      <c r="F5" s="51"/>
      <c r="G5" s="51"/>
      <c r="H5" s="51"/>
      <c r="I5" s="51"/>
      <c r="J5" s="51"/>
      <c r="K5" s="51"/>
      <c r="L5" s="51"/>
      <c r="M5" s="51"/>
      <c r="N5" s="51"/>
      <c r="O5" s="51"/>
      <c r="P5" s="51"/>
      <c r="Q5" s="51"/>
      <c r="R5" s="51"/>
      <c r="S5" s="51"/>
      <c r="T5" s="51"/>
      <c r="U5" s="51"/>
      <c r="V5" s="51"/>
      <c r="W5" s="51"/>
    </row>
    <row r="6" spans="1:23" s="1" customFormat="1" ht="24" customHeight="1" x14ac:dyDescent="0.25">
      <c r="A6" s="4"/>
      <c r="B6" s="110" t="s">
        <v>76</v>
      </c>
      <c r="C6" s="93" t="s">
        <v>0</v>
      </c>
      <c r="D6" s="59" t="s">
        <v>143</v>
      </c>
      <c r="E6" s="94" t="s">
        <v>1</v>
      </c>
      <c r="F6" s="118" t="s">
        <v>36</v>
      </c>
      <c r="G6" s="118"/>
      <c r="H6" s="118"/>
      <c r="I6" s="118"/>
      <c r="J6" s="119"/>
      <c r="K6" s="118"/>
      <c r="L6" s="118"/>
      <c r="M6" s="118"/>
      <c r="N6" s="118"/>
      <c r="O6" s="120" t="s">
        <v>37</v>
      </c>
      <c r="P6" s="118"/>
      <c r="Q6" s="118"/>
      <c r="R6" s="118"/>
      <c r="S6" s="119"/>
      <c r="T6" s="118"/>
      <c r="U6" s="118"/>
      <c r="V6" s="118"/>
      <c r="W6" s="119"/>
    </row>
    <row r="7" spans="1:23" s="50" customFormat="1" ht="24" customHeight="1" x14ac:dyDescent="0.25">
      <c r="A7" s="49"/>
      <c r="B7" s="95"/>
      <c r="C7" s="96"/>
      <c r="D7" s="18" t="s">
        <v>142</v>
      </c>
      <c r="E7" s="97" t="s">
        <v>146</v>
      </c>
      <c r="F7" s="98" t="s">
        <v>71</v>
      </c>
      <c r="G7" s="189" t="str">
        <f>Fehlzeiten!$B$4</f>
        <v>K</v>
      </c>
      <c r="H7" s="190" t="str">
        <f>IF(ISBLANK(Fehlzeiten!$B$5),"",Fehlzeiten!$B$5)</f>
        <v>F</v>
      </c>
      <c r="I7" s="190" t="str">
        <f>IF(ISBLANK(Fehlzeiten!$B$6),"",Fehlzeiten!$B$6)</f>
        <v>SU</v>
      </c>
      <c r="J7" s="190" t="str">
        <f>IF(ISBLANK(Fehlzeiten!$B$7),"",Fehlzeiten!$B$7)</f>
        <v>UU</v>
      </c>
      <c r="K7" s="190" t="str">
        <f>IF(ISBLANK(Fehlzeiten!$B$8),"",Fehlzeiten!$B$8)</f>
        <v>x</v>
      </c>
      <c r="L7" s="190" t="str">
        <f>IF(ISBLANK(Fehlzeiten!$B$9),"",Fehlzeiten!$B$9)</f>
        <v>y</v>
      </c>
      <c r="M7" s="190" t="str">
        <f>IF(ISBLANK(Fehlzeiten!$B$10),"",Fehlzeiten!$B$10)</f>
        <v/>
      </c>
      <c r="N7" s="190" t="str">
        <f>IF(ISBLANK(Fehlzeiten!$B$11),"",Fehlzeiten!$B$11)</f>
        <v/>
      </c>
      <c r="O7" s="66" t="s">
        <v>71</v>
      </c>
      <c r="P7" s="189" t="str">
        <f>Fehlzeiten!$B$4</f>
        <v>K</v>
      </c>
      <c r="Q7" s="190" t="str">
        <f>IF(ISBLANK(Fehlzeiten!$B$5),"",Fehlzeiten!$B$5)</f>
        <v>F</v>
      </c>
      <c r="R7" s="190" t="str">
        <f>IF(ISBLANK(Fehlzeiten!$B$6),"",Fehlzeiten!$B$6)</f>
        <v>SU</v>
      </c>
      <c r="S7" s="190" t="str">
        <f>IF(ISBLANK(Fehlzeiten!$B$7),"",Fehlzeiten!$B$7)</f>
        <v>UU</v>
      </c>
      <c r="T7" s="190" t="str">
        <f>IF(ISBLANK(Fehlzeiten!$B$8),"",Fehlzeiten!$B$8)</f>
        <v>x</v>
      </c>
      <c r="U7" s="190" t="str">
        <f>IF(ISBLANK(Fehlzeiten!$B$9),"",Fehlzeiten!$B$9)</f>
        <v>y</v>
      </c>
      <c r="V7" s="190" t="str">
        <f>IF(ISBLANK(Fehlzeiten!$B$10),"",Fehlzeiten!$B$10)</f>
        <v/>
      </c>
      <c r="W7" s="191" t="str">
        <f>IF(ISBLANK(Fehlzeiten!$B$11),"",Fehlzeiten!$B$11)</f>
        <v/>
      </c>
    </row>
    <row r="8" spans="1:23" ht="24" hidden="1" customHeight="1" x14ac:dyDescent="0.25">
      <c r="A8" s="4"/>
      <c r="B8" s="57" t="s">
        <v>75</v>
      </c>
      <c r="C8" s="56" t="s">
        <v>89</v>
      </c>
      <c r="D8" s="90" t="s">
        <v>90</v>
      </c>
      <c r="E8" s="53" t="s">
        <v>91</v>
      </c>
      <c r="F8" s="55" t="s">
        <v>92</v>
      </c>
      <c r="G8" s="56" t="s">
        <v>93</v>
      </c>
      <c r="H8" s="56" t="s">
        <v>94</v>
      </c>
      <c r="I8" s="56" t="s">
        <v>95</v>
      </c>
      <c r="J8" s="56" t="s">
        <v>96</v>
      </c>
      <c r="K8" s="56" t="s">
        <v>129</v>
      </c>
      <c r="L8" s="56" t="s">
        <v>130</v>
      </c>
      <c r="M8" s="56" t="s">
        <v>131</v>
      </c>
      <c r="N8" s="56" t="s">
        <v>132</v>
      </c>
      <c r="O8" s="56" t="s">
        <v>97</v>
      </c>
      <c r="P8" s="56" t="s">
        <v>98</v>
      </c>
      <c r="Q8" s="56" t="s">
        <v>99</v>
      </c>
      <c r="R8" s="56" t="s">
        <v>100</v>
      </c>
      <c r="S8" s="56" t="s">
        <v>101</v>
      </c>
      <c r="T8" s="56" t="s">
        <v>152</v>
      </c>
      <c r="U8" s="56" t="s">
        <v>153</v>
      </c>
      <c r="V8" s="56" t="s">
        <v>154</v>
      </c>
      <c r="W8" s="53" t="s">
        <v>155</v>
      </c>
    </row>
    <row r="9" spans="1:23" ht="24" customHeight="1" x14ac:dyDescent="0.25">
      <c r="A9" s="4"/>
      <c r="B9" s="57">
        <v>1</v>
      </c>
      <c r="C9" s="192" t="str">
        <f>VLOOKUP($B9,tab_Mitarbeiter[],4,0)</f>
        <v>Schwed Anuschka</v>
      </c>
      <c r="D9" s="193">
        <f>VLOOKUP($B9,tab_Mitarbeiter[],8,0)</f>
        <v>35</v>
      </c>
      <c r="E9" s="194">
        <f>IF(tab_Fehlz[[#This Row],[Spalte2]]=" ","",tab_Fehlz[[#This Row],[Spalte3]]-SUM(F9,O9))</f>
        <v>29</v>
      </c>
      <c r="F9" s="195">
        <f>IF($C9 =" ","",VLOOKUP($B9,tab_01[],Fehlzeiten!N$6,0))</f>
        <v>3</v>
      </c>
      <c r="G9" s="196">
        <f>IF($C9 =" ","",VLOOKUP($B9,tab_01[],Fehlzeiten!O$6,0))</f>
        <v>2</v>
      </c>
      <c r="H9" s="197">
        <f>IF($C9 =" ","",VLOOKUP($B9,tab_01[],Fehlzeiten!P$6,0))</f>
        <v>1</v>
      </c>
      <c r="I9" s="197">
        <f>IF($C9 =" ","",VLOOKUP($B9,tab_01[],Fehlzeiten!Q$6,0))</f>
        <v>2</v>
      </c>
      <c r="J9" s="198">
        <f>IF($C9 =" ","",VLOOKUP($B9,tab_01[],Fehlzeiten!R$6,0))</f>
        <v>1</v>
      </c>
      <c r="K9" s="57"/>
      <c r="L9" s="57"/>
      <c r="M9" s="57"/>
      <c r="N9" s="57"/>
      <c r="O9" s="200">
        <f>IF($C9=" ","",VLOOKUP($B9,tab_02[],35,0))</f>
        <v>3</v>
      </c>
      <c r="P9" s="196">
        <f>IF($C9=" ","",VLOOKUP($B9,tab_02[],36,0))</f>
        <v>1</v>
      </c>
      <c r="Q9" s="197">
        <f>IF($C9=" ","",VLOOKUP($B9,tab_02[],37,0))</f>
        <v>2</v>
      </c>
      <c r="R9" s="197">
        <f>IF($C9=" ","",VLOOKUP($B9,tab_02[],38,0))</f>
        <v>3</v>
      </c>
      <c r="S9" s="198">
        <f>IF($C9=" ","",VLOOKUP($B9,tab_02[],39,0))</f>
        <v>4</v>
      </c>
      <c r="T9" s="57"/>
      <c r="U9" s="57"/>
      <c r="V9" s="57"/>
      <c r="W9" s="53"/>
    </row>
    <row r="10" spans="1:23" ht="24" customHeight="1" x14ac:dyDescent="0.25">
      <c r="A10" s="4"/>
      <c r="B10" s="48">
        <v>2</v>
      </c>
      <c r="C10" s="192" t="str">
        <f>VLOOKUP($B10,tab_Mitarbeiter[],4,0)</f>
        <v>Klein Peter</v>
      </c>
      <c r="D10" s="193">
        <f>VLOOKUP($B10,tab_Mitarbeiter[],8,0)</f>
        <v>35</v>
      </c>
      <c r="E10" s="194">
        <f>IF(tab_Fehlz[[#This Row],[Spalte2]]=" ","",tab_Fehlz[[#This Row],[Spalte3]]-SUM(F10,O10))</f>
        <v>30.5</v>
      </c>
      <c r="F10" s="193">
        <f>IF($C10 =" ","",VLOOKUP($B10,tab_01[],Fehlzeiten!N$6,0))</f>
        <v>2.5</v>
      </c>
      <c r="G10" s="199">
        <f>IF($C10 =" ","",VLOOKUP($B10,tab_01[],Fehlzeiten!O$6,0))</f>
        <v>2</v>
      </c>
      <c r="H10" s="199">
        <f>IF($C10 =" ","",VLOOKUP($B10,tab_01[],Fehlzeiten!P$6,0))</f>
        <v>2</v>
      </c>
      <c r="I10" s="199">
        <f>IF($C10 =" ","",VLOOKUP($B10,tab_01[],Fehlzeiten!Q$6,0))</f>
        <v>1</v>
      </c>
      <c r="J10" s="198">
        <f>IF($C10 =" ","",VLOOKUP($B10,tab_01[],Fehlzeiten!R$6,0))</f>
        <v>2</v>
      </c>
      <c r="K10" s="57"/>
      <c r="L10" s="57"/>
      <c r="M10" s="57"/>
      <c r="N10" s="57"/>
      <c r="O10" s="201">
        <f>IF($C10=" ","",VLOOKUP($B10,tab_02[],35,0))</f>
        <v>2</v>
      </c>
      <c r="P10" s="199">
        <f>IF($C10=" ","",VLOOKUP($B10,tab_02[],36,0))</f>
        <v>2</v>
      </c>
      <c r="Q10" s="199" t="str">
        <f>IF($C10=" ","",VLOOKUP($B10,tab_02[],37,0))</f>
        <v/>
      </c>
      <c r="R10" s="199" t="str">
        <f>IF($C10=" ","",VLOOKUP($B10,tab_02[],38,0))</f>
        <v/>
      </c>
      <c r="S10" s="202" t="str">
        <f>IF($C10=" ","",VLOOKUP($B10,tab_02[],39,0))</f>
        <v/>
      </c>
      <c r="T10" s="57"/>
      <c r="U10" s="57"/>
      <c r="V10" s="57"/>
      <c r="W10" s="53"/>
    </row>
    <row r="11" spans="1:23" ht="24" customHeight="1" x14ac:dyDescent="0.25">
      <c r="A11" s="4"/>
      <c r="B11" s="48">
        <v>3</v>
      </c>
      <c r="C11" s="192" t="str">
        <f>VLOOKUP($B11,tab_Mitarbeiter[],4,0)</f>
        <v xml:space="preserve"> </v>
      </c>
      <c r="D11" s="193" t="str">
        <f>VLOOKUP($B11,tab_Mitarbeiter[],8,0)</f>
        <v/>
      </c>
      <c r="E11" s="194" t="str">
        <f>IF(tab_Fehlz[[#This Row],[Spalte2]]=" ","",tab_Fehlz[[#This Row],[Spalte3]]-SUM(F11,O11))</f>
        <v/>
      </c>
      <c r="F11" s="193" t="str">
        <f>IF($C11 =" ","",VLOOKUP($B11,tab_01[],Fehlzeiten!N$6,0))</f>
        <v/>
      </c>
      <c r="G11" s="199" t="str">
        <f>IF($C11 =" ","",VLOOKUP($B11,tab_01[],Fehlzeiten!O$6,0))</f>
        <v/>
      </c>
      <c r="H11" s="199" t="str">
        <f>IF($C11 =" ","",VLOOKUP($B11,tab_01[],Fehlzeiten!P$6,0))</f>
        <v/>
      </c>
      <c r="I11" s="199" t="str">
        <f>IF($C11 =" ","",VLOOKUP($B11,tab_01[],Fehlzeiten!Q$6,0))</f>
        <v/>
      </c>
      <c r="J11" s="198" t="str">
        <f>IF($C11 =" ","",VLOOKUP($B11,tab_01[],Fehlzeiten!R$6,0))</f>
        <v/>
      </c>
      <c r="K11" s="57"/>
      <c r="L11" s="57"/>
      <c r="M11" s="57"/>
      <c r="N11" s="57"/>
      <c r="O11" s="201" t="str">
        <f>IF($C11=" ","",VLOOKUP($B11,tab_02[],35,0))</f>
        <v/>
      </c>
      <c r="P11" s="199" t="str">
        <f>IF($C11=" ","",VLOOKUP($B11,tab_02[],36,0))</f>
        <v/>
      </c>
      <c r="Q11" s="199" t="str">
        <f>IF($C11=" ","",VLOOKUP($B11,tab_02[],37,0))</f>
        <v/>
      </c>
      <c r="R11" s="199" t="str">
        <f>IF($C11=" ","",VLOOKUP($B11,tab_02[],38,0))</f>
        <v/>
      </c>
      <c r="S11" s="202" t="str">
        <f>IF($C11=" ","",VLOOKUP($B11,tab_02[],39,0))</f>
        <v/>
      </c>
      <c r="T11" s="57"/>
      <c r="U11" s="57"/>
      <c r="V11" s="57"/>
      <c r="W11" s="53"/>
    </row>
  </sheetData>
  <sheetProtection algorithmName="SHA-512" hashValue="iUwUWkGHm5WibhsQygtdAEx/A3f3/gVps6ELpYVnduduIkXjerscYqg/RiEtSDCrDVGd3dNUYGJcX29iSUafnQ==" saltValue="VQ2O6RRybnfDva3Xd5YfgA==" spinCount="100000" sheet="1" objects="1" scenarios="1" formatCells="0" formatColumns="0" formatRows="0" selectLockedCells="1"/>
  <phoneticPr fontId="29" type="noConversion"/>
  <pageMargins left="0.55118110236220474" right="0.47244094488188981" top="0.39370078740157483" bottom="0.59055118110236227" header="0.31496062992125984" footer="0.31496062992125984"/>
  <pageSetup paperSize="9" scale="55" fitToWidth="2" orientation="landscape" horizontalDpi="4294967293" r:id="rId1"/>
  <headerFooter>
    <oddFooter>&amp;L(c) www.Schwed.org</oddFooter>
  </headerFooter>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C40C6-93CE-468D-BC1F-97EFC259EF49}">
  <sheetPr codeName="Tabelle3">
    <tabColor theme="8"/>
  </sheetPr>
  <dimension ref="A1:A8"/>
  <sheetViews>
    <sheetView showGridLines="0" showRowColHeaders="0" zoomScaleNormal="100" zoomScaleSheetLayoutView="59" zoomScalePageLayoutView="40" workbookViewId="0">
      <selection activeCell="F17" sqref="F17"/>
    </sheetView>
  </sheetViews>
  <sheetFormatPr baseColWidth="10" defaultColWidth="10.42578125" defaultRowHeight="19.899999999999999" customHeight="1" x14ac:dyDescent="0.25"/>
  <cols>
    <col min="1" max="1" width="6.85546875" customWidth="1"/>
  </cols>
  <sheetData>
    <row r="1" ht="47.65" customHeight="1" x14ac:dyDescent="0.25"/>
    <row r="2" ht="22.9" customHeight="1" x14ac:dyDescent="0.25"/>
    <row r="3" ht="24" customHeight="1" x14ac:dyDescent="0.25"/>
    <row r="4" ht="24" customHeight="1" x14ac:dyDescent="0.25"/>
    <row r="5" ht="24" customHeight="1" x14ac:dyDescent="0.25"/>
    <row r="6" ht="24" customHeight="1" x14ac:dyDescent="0.25"/>
    <row r="7" ht="24" customHeight="1" x14ac:dyDescent="0.25"/>
    <row r="8" ht="24" customHeight="1" x14ac:dyDescent="0.25"/>
  </sheetData>
  <sheetProtection algorithmName="SHA-512" hashValue="iC+2uBJ79QHIBtLE5pwpLlxvZHtTESkBp54BTje71Ub7qHrIQxPn+osRpja0eX0Rpd9U5AYRmbCLj5lTIStxyA==" saltValue="7yyPC+jsLbppjkCzPPQJxw==" spinCount="100000" sheet="1" objects="1" scenarios="1" formatCells="0" formatColumns="0" formatRows="0" selectLockedCells="1"/>
  <phoneticPr fontId="29" type="noConversion"/>
  <pageMargins left="0.19685039370078741" right="0.19685039370078741" top="0.39370078740157483" bottom="0.39370078740157483" header="0.31496062992125984" footer="0.19685039370078741"/>
  <pageSetup paperSize="9" fitToWidth="0" fitToHeight="0" orientation="landscape" r:id="rId1"/>
  <headerFooter>
    <oddFooter>&amp;L(c) www.Schwed.org</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15485-D91E-4395-AF72-18C8BA9D1005}">
  <sheetPr codeName="Tabelle6">
    <tabColor rgb="FFD34D4D"/>
    <pageSetUpPr fitToPage="1"/>
  </sheetPr>
  <dimension ref="A2:A28"/>
  <sheetViews>
    <sheetView showGridLines="0" showRowColHeaders="0" zoomScale="70" zoomScaleNormal="70" workbookViewId="0">
      <selection activeCell="AW25" sqref="AW25"/>
    </sheetView>
  </sheetViews>
  <sheetFormatPr baseColWidth="10" defaultRowHeight="15" x14ac:dyDescent="0.25"/>
  <cols>
    <col min="1" max="1" width="4.28515625" customWidth="1"/>
    <col min="3" max="43" width="5.7109375" customWidth="1"/>
  </cols>
  <sheetData>
    <row r="2" ht="30.6" customHeight="1" x14ac:dyDescent="0.25"/>
    <row r="4" ht="27" customHeight="1" x14ac:dyDescent="0.25"/>
    <row r="5" ht="27" customHeight="1" x14ac:dyDescent="0.25"/>
    <row r="6" ht="27" customHeight="1" x14ac:dyDescent="0.25"/>
    <row r="7" ht="27" customHeight="1" x14ac:dyDescent="0.25"/>
    <row r="8" ht="27" customHeight="1" x14ac:dyDescent="0.25"/>
    <row r="9" ht="27" customHeight="1" x14ac:dyDescent="0.25"/>
    <row r="10" ht="27" customHeight="1" x14ac:dyDescent="0.25"/>
    <row r="11" ht="27" customHeight="1" x14ac:dyDescent="0.25"/>
    <row r="12" ht="27" customHeight="1" x14ac:dyDescent="0.25"/>
    <row r="13" ht="27" customHeight="1" x14ac:dyDescent="0.25"/>
    <row r="14" ht="27" customHeight="1" x14ac:dyDescent="0.25"/>
    <row r="15" ht="27" customHeight="1" x14ac:dyDescent="0.25"/>
    <row r="16" ht="27" customHeight="1" x14ac:dyDescent="0.25"/>
    <row r="17" ht="27" customHeight="1" x14ac:dyDescent="0.25"/>
    <row r="18" ht="27" customHeight="1" x14ac:dyDescent="0.25"/>
    <row r="19" ht="27" customHeight="1" x14ac:dyDescent="0.25"/>
    <row r="21" ht="19.5" customHeight="1" x14ac:dyDescent="0.25"/>
    <row r="22" ht="19.5" customHeight="1" x14ac:dyDescent="0.25"/>
    <row r="23" ht="19.5" customHeight="1" x14ac:dyDescent="0.25"/>
    <row r="24" ht="19.5" customHeight="1" x14ac:dyDescent="0.25"/>
    <row r="25" ht="19.5" customHeight="1" x14ac:dyDescent="0.25"/>
    <row r="26" ht="19.5" customHeight="1" x14ac:dyDescent="0.25"/>
    <row r="27" ht="19.5" customHeight="1" x14ac:dyDescent="0.25"/>
    <row r="28" ht="19.5" customHeight="1" x14ac:dyDescent="0.25"/>
  </sheetData>
  <sheetProtection algorithmName="SHA-512" hashValue="T1TX7GQoClM9FFd45Pm0lw/t5V+BxP9YPCdyIv/kE1OfEWZ2cpMMQUvPzlPxYgExK45ep8/sFv8fKdG4f2TrUw==" saltValue="I0Auhtmy0v1CCvn1AXIVlQ==" spinCount="100000" sheet="1" objects="1" scenarios="1" formatCells="0" formatColumns="0" formatRows="0" selectLockedCells="1"/>
  <pageMargins left="0.19" right="0.23" top="0.66" bottom="0.49" header="0.3" footer="0.3"/>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87A8EA9226A9345A04644FFD7DC500C" ma:contentTypeVersion="14" ma:contentTypeDescription="Ein neues Dokument erstellen." ma:contentTypeScope="" ma:versionID="ac4195e2cb64646d82828ea023d00d26">
  <xsd:schema xmlns:xsd="http://www.w3.org/2001/XMLSchema" xmlns:xs="http://www.w3.org/2001/XMLSchema" xmlns:p="http://schemas.microsoft.com/office/2006/metadata/properties" xmlns:ns3="134a5f4d-c0d5-4908-85a8-10bfde9382c7" xmlns:ns4="4c99af35-675f-41c0-b9b8-dbfe9c868fb9" targetNamespace="http://schemas.microsoft.com/office/2006/metadata/properties" ma:root="true" ma:fieldsID="254ebd8679d0fbc6c1eea8743bb6f342" ns3:_="" ns4:_="">
    <xsd:import namespace="134a5f4d-c0d5-4908-85a8-10bfde9382c7"/>
    <xsd:import namespace="4c99af35-675f-41c0-b9b8-dbfe9c868fb9"/>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4a5f4d-c0d5-4908-85a8-10bfde9382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c99af35-675f-41c0-b9b8-dbfe9c868fb9" elementFormDefault="qualified">
    <xsd:import namespace="http://schemas.microsoft.com/office/2006/documentManagement/types"/>
    <xsd:import namespace="http://schemas.microsoft.com/office/infopath/2007/PartnerControls"/>
    <xsd:element name="SharedWithUsers" ma:index="16"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Freigegeben für - Details" ma:internalName="SharedWithDetails" ma:readOnly="true">
      <xsd:simpleType>
        <xsd:restriction base="dms:Note">
          <xsd:maxLength value="255"/>
        </xsd:restriction>
      </xsd:simpleType>
    </xsd:element>
    <xsd:element name="SharingHintHash" ma:index="18" nillable="true" ma:displayName="Freigabehinweis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062A65-6D56-4E24-9A51-915AA9F8B2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4a5f4d-c0d5-4908-85a8-10bfde9382c7"/>
    <ds:schemaRef ds:uri="4c99af35-675f-41c0-b9b8-dbfe9c868f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874D82-CADC-4FD6-968E-506A8EEFAEDD}">
  <ds:schemaRefs>
    <ds:schemaRef ds:uri="http://schemas.microsoft.com/office/2006/documentManagement/types"/>
    <ds:schemaRef ds:uri="http://purl.org/dc/term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 ds:uri="http://schemas.microsoft.com/office/infopath/2007/PartnerControls"/>
    <ds:schemaRef ds:uri="4c99af35-675f-41c0-b9b8-dbfe9c868fb9"/>
    <ds:schemaRef ds:uri="134a5f4d-c0d5-4908-85a8-10bfde9382c7"/>
  </ds:schemaRefs>
</ds:datastoreItem>
</file>

<file path=customXml/itemProps3.xml><?xml version="1.0" encoding="utf-8"?>
<ds:datastoreItem xmlns:ds="http://schemas.openxmlformats.org/officeDocument/2006/customXml" ds:itemID="{A2C30024-AC76-436F-8D6B-82F703A12F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11</vt:i4>
      </vt:variant>
    </vt:vector>
  </HeadingPairs>
  <TitlesOfParts>
    <vt:vector size="22" baseType="lpstr">
      <vt:lpstr>Arbeitshinweise</vt:lpstr>
      <vt:lpstr>Navigation</vt:lpstr>
      <vt:lpstr>Mitarbeiter</vt:lpstr>
      <vt:lpstr>Feiertage</vt:lpstr>
      <vt:lpstr>Fehlzeiten</vt:lpstr>
      <vt:lpstr>JahresÜ genommene Urlaubstage</vt:lpstr>
      <vt:lpstr>JahresÜ Fehlzeiten</vt:lpstr>
      <vt:lpstr>JahresKalender</vt:lpstr>
      <vt:lpstr>Urlaubsantrag und MA Übersicht</vt:lpstr>
      <vt:lpstr>Jan</vt:lpstr>
      <vt:lpstr>Feb</vt:lpstr>
      <vt:lpstr>Feb!Drucktitel</vt:lpstr>
      <vt:lpstr>'JahresÜ Fehlzeiten'!Drucktitel</vt:lpstr>
      <vt:lpstr>'JahresÜ genommene Urlaubstage'!Drucktitel</vt:lpstr>
      <vt:lpstr>Jan!Drucktitel</vt:lpstr>
      <vt:lpstr>Feiertage</vt:lpstr>
      <vt:lpstr>Ferien</vt:lpstr>
      <vt:lpstr>fortbildung</vt:lpstr>
      <vt:lpstr>krank</vt:lpstr>
      <vt:lpstr>SonderUrl</vt:lpstr>
      <vt:lpstr>StartJahr</vt:lpstr>
      <vt:lpstr>UnbezUrl</vt:lpstr>
    </vt:vector>
  </TitlesOfParts>
  <Company>www.Schwed.org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Testversion V1 Fehlzeitenplaner 2025</dc:title>
  <dc:subject>Anuschka Schwed IT-Training, Beratung, Anwendung</dc:subject>
  <dc:creator>Anuschka Schwed</dc:creator>
  <cp:keywords>Testversion V1 Fehlzeitenplaner 2025</cp:keywords>
  <dc:description>Copyright www.Schwed.org</dc:description>
  <cp:lastModifiedBy>Anuschka Schwed</cp:lastModifiedBy>
  <cp:lastPrinted>2023-07-06T13:19:10Z</cp:lastPrinted>
  <dcterms:created xsi:type="dcterms:W3CDTF">2016-12-28T09:14:22Z</dcterms:created>
  <dcterms:modified xsi:type="dcterms:W3CDTF">2024-07-01T15:24:51Z</dcterms:modified>
  <cp:category>www.Schwed.org</cp:category>
  <cp:contentStatus>Copyright www.Schwed.org</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0x010100287A8EA9226A9345A04644FFD7DC500C</vt:lpwstr>
  </property>
</Properties>
</file>